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kk\Downloads\Skalice_rozpocet_final\"/>
    </mc:Choice>
  </mc:AlternateContent>
  <bookViews>
    <workbookView xWindow="0" yWindow="0" windowWidth="0" windowHeight="0"/>
  </bookViews>
  <sheets>
    <sheet name="Rekapitulace stavby" sheetId="1" r:id="rId1"/>
    <sheet name="1 - SO 01.1 Hráz" sheetId="2" r:id="rId2"/>
    <sheet name="2 - SO 01.2 Výpustný objekt" sheetId="3" r:id="rId3"/>
    <sheet name="3 - SO 01.3 Bezpečnostní ..." sheetId="4" r:id="rId4"/>
    <sheet name="4 - SO 01.4 Zátopa nádrže" sheetId="5" r:id="rId5"/>
    <sheet name="5 - SO 01.5 Loviště a kád..." sheetId="6" r:id="rId6"/>
    <sheet name="6 - SO 01.6 Ostrovy" sheetId="7" r:id="rId7"/>
    <sheet name="7 - SO 01.7 Sjezd do nádrže" sheetId="8" r:id="rId8"/>
    <sheet name="8.1 - SO 1.8.1  Nátok -Vý..." sheetId="9" r:id="rId9"/>
    <sheet name="8.2 - SO 1.8.2 Nátok - Ch..." sheetId="10" r:id="rId10"/>
    <sheet name="8.3 - SO 1.8.3 Odpadní ko..." sheetId="11" r:id="rId11"/>
    <sheet name="9 - VRN Vedlejší a ostatn..." sheetId="12" r:id="rId12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'1 - SO 01.1 Hráz'!$C$122:$K$223</definedName>
    <definedName name="_xlnm.Print_Area" localSheetId="1">'1 - SO 01.1 Hráz'!$C$4:$J$76,'1 - SO 01.1 Hráz'!$C$82:$J$104,'1 - SO 01.1 Hráz'!$C$110:$K$223</definedName>
    <definedName name="_xlnm.Print_Titles" localSheetId="1">'1 - SO 01.1 Hráz'!$122:$122</definedName>
    <definedName name="_xlnm._FilterDatabase" localSheetId="2" hidden="1">'2 - SO 01.2 Výpustný objekt'!$C$121:$K$171</definedName>
    <definedName name="_xlnm.Print_Area" localSheetId="2">'2 - SO 01.2 Výpustný objekt'!$C$4:$J$76,'2 - SO 01.2 Výpustný objekt'!$C$82:$J$103,'2 - SO 01.2 Výpustný objekt'!$C$109:$K$171</definedName>
    <definedName name="_xlnm.Print_Titles" localSheetId="2">'2 - SO 01.2 Výpustný objekt'!$121:$121</definedName>
    <definedName name="_xlnm._FilterDatabase" localSheetId="3" hidden="1">'3 - SO 01.3 Bezpečnostní ...'!$C$120:$K$187</definedName>
    <definedName name="_xlnm.Print_Area" localSheetId="3">'3 - SO 01.3 Bezpečnostní ...'!$C$4:$J$76,'3 - SO 01.3 Bezpečnostní ...'!$C$82:$J$102,'3 - SO 01.3 Bezpečnostní ...'!$C$108:$K$187</definedName>
    <definedName name="_xlnm.Print_Titles" localSheetId="3">'3 - SO 01.3 Bezpečnostní ...'!$120:$120</definedName>
    <definedName name="_xlnm._FilterDatabase" localSheetId="4" hidden="1">'4 - SO 01.4 Zátopa nádrže'!$C$117:$K$141</definedName>
    <definedName name="_xlnm.Print_Area" localSheetId="4">'4 - SO 01.4 Zátopa nádrže'!$C$4:$J$76,'4 - SO 01.4 Zátopa nádrže'!$C$82:$J$99,'4 - SO 01.4 Zátopa nádrže'!$C$105:$K$141</definedName>
    <definedName name="_xlnm.Print_Titles" localSheetId="4">'4 - SO 01.4 Zátopa nádrže'!$117:$117</definedName>
    <definedName name="_xlnm._FilterDatabase" localSheetId="5" hidden="1">'5 - SO 01.5 Loviště a kád...'!$C$121:$K$166</definedName>
    <definedName name="_xlnm.Print_Area" localSheetId="5">'5 - SO 01.5 Loviště a kád...'!$C$4:$J$76,'5 - SO 01.5 Loviště a kád...'!$C$82:$J$103,'5 - SO 01.5 Loviště a kád...'!$C$109:$K$166</definedName>
    <definedName name="_xlnm.Print_Titles" localSheetId="5">'5 - SO 01.5 Loviště a kád...'!$121:$121</definedName>
    <definedName name="_xlnm._FilterDatabase" localSheetId="6" hidden="1">'6 - SO 01.6 Ostrovy'!$C$120:$K$164</definedName>
    <definedName name="_xlnm.Print_Area" localSheetId="6">'6 - SO 01.6 Ostrovy'!$C$4:$J$76,'6 - SO 01.6 Ostrovy'!$C$82:$J$102,'6 - SO 01.6 Ostrovy'!$C$108:$K$164</definedName>
    <definedName name="_xlnm.Print_Titles" localSheetId="6">'6 - SO 01.6 Ostrovy'!$120:$120</definedName>
    <definedName name="_xlnm._FilterDatabase" localSheetId="7" hidden="1">'7 - SO 01.7 Sjezd do nádrže'!$C$120:$K$134</definedName>
    <definedName name="_xlnm.Print_Area" localSheetId="7">'7 - SO 01.7 Sjezd do nádrže'!$C$4:$J$76,'7 - SO 01.7 Sjezd do nádrže'!$C$82:$J$102,'7 - SO 01.7 Sjezd do nádrže'!$C$108:$K$134</definedName>
    <definedName name="_xlnm.Print_Titles" localSheetId="7">'7 - SO 01.7 Sjezd do nádrže'!$120:$120</definedName>
    <definedName name="_xlnm._FilterDatabase" localSheetId="8" hidden="1">'8.1 - SO 1.8.1  Nátok -Vý...'!$C$121:$K$137</definedName>
    <definedName name="_xlnm.Print_Area" localSheetId="8">'8.1 - SO 1.8.1  Nátok -Vý...'!$C$4:$J$76,'8.1 - SO 1.8.1  Nátok -Vý...'!$C$82:$J$101,'8.1 - SO 1.8.1  Nátok -Vý...'!$C$107:$K$137</definedName>
    <definedName name="_xlnm.Print_Titles" localSheetId="8">'8.1 - SO 1.8.1  Nátok -Vý...'!$121:$121</definedName>
    <definedName name="_xlnm._FilterDatabase" localSheetId="9" hidden="1">'8.2 - SO 1.8.2 Nátok - Ch...'!$C$121:$K$137</definedName>
    <definedName name="_xlnm.Print_Area" localSheetId="9">'8.2 - SO 1.8.2 Nátok - Ch...'!$C$4:$J$76,'8.2 - SO 1.8.2 Nátok - Ch...'!$C$82:$J$101,'8.2 - SO 1.8.2 Nátok - Ch...'!$C$107:$K$137</definedName>
    <definedName name="_xlnm.Print_Titles" localSheetId="9">'8.2 - SO 1.8.2 Nátok - Ch...'!$121:$121</definedName>
    <definedName name="_xlnm._FilterDatabase" localSheetId="10" hidden="1">'8.3 - SO 1.8.3 Odpadní ko...'!$C$125:$K$174</definedName>
    <definedName name="_xlnm.Print_Area" localSheetId="10">'8.3 - SO 1.8.3 Odpadní ko...'!$C$4:$J$76,'8.3 - SO 1.8.3 Odpadní ko...'!$C$82:$J$105,'8.3 - SO 1.8.3 Odpadní ko...'!$C$111:$K$174</definedName>
    <definedName name="_xlnm.Print_Titles" localSheetId="10">'8.3 - SO 1.8.3 Odpadní ko...'!$125:$125</definedName>
    <definedName name="_xlnm._FilterDatabase" localSheetId="11" hidden="1">'9 - VRN Vedlejší a ostatn...'!$C$119:$K$184</definedName>
    <definedName name="_xlnm.Print_Area" localSheetId="11">'9 - VRN Vedlejší a ostatn...'!$C$4:$J$76,'9 - VRN Vedlejší a ostatn...'!$C$82:$J$101,'9 - VRN Vedlejší a ostatn...'!$C$107:$K$184</definedName>
    <definedName name="_xlnm.Print_Titles" localSheetId="11">'9 - VRN Vedlejší a ostatn...'!$119:$119</definedName>
  </definedNames>
  <calcPr/>
</workbook>
</file>

<file path=xl/calcChain.xml><?xml version="1.0" encoding="utf-8"?>
<calcChain xmlns="http://schemas.openxmlformats.org/spreadsheetml/2006/main">
  <c i="12" l="1" r="J184"/>
  <c r="J37"/>
  <c r="J36"/>
  <c i="1" r="AY106"/>
  <c i="12" r="J35"/>
  <c i="1" r="AX106"/>
  <c i="12" r="J100"/>
  <c r="BI181"/>
  <c r="BH181"/>
  <c r="BG181"/>
  <c r="BF181"/>
  <c r="T181"/>
  <c r="R181"/>
  <c r="P181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1" r="J39"/>
  <c r="J38"/>
  <c i="1" r="AY105"/>
  <c i="11" r="J37"/>
  <c i="1" r="AX105"/>
  <c i="11" r="BI174"/>
  <c r="BH174"/>
  <c r="BG174"/>
  <c r="BF174"/>
  <c r="T174"/>
  <c r="T173"/>
  <c r="R174"/>
  <c r="R173"/>
  <c r="P174"/>
  <c r="P173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0" r="J39"/>
  <c r="J38"/>
  <c i="1" r="AY104"/>
  <c i="10" r="J37"/>
  <c i="1" r="AX104"/>
  <c i="10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85"/>
  <c i="1" r="AY103"/>
  <c i="9" r="J39"/>
  <c r="J38"/>
  <c r="J37"/>
  <c i="1" r="AX103"/>
  <c i="9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8" r="J37"/>
  <c r="J36"/>
  <c i="1" r="AY101"/>
  <c i="8" r="J35"/>
  <c i="1" r="AX101"/>
  <c i="8" r="BI133"/>
  <c r="BH133"/>
  <c r="BG133"/>
  <c r="BF133"/>
  <c r="T133"/>
  <c r="T132"/>
  <c r="R133"/>
  <c r="R132"/>
  <c r="P133"/>
  <c r="P132"/>
  <c r="BI130"/>
  <c r="BH130"/>
  <c r="BG130"/>
  <c r="BF130"/>
  <c r="T130"/>
  <c r="T129"/>
  <c r="T128"/>
  <c r="R130"/>
  <c r="R129"/>
  <c r="R128"/>
  <c r="P130"/>
  <c r="P129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7" r="J37"/>
  <c r="J36"/>
  <c i="1" r="AY100"/>
  <c i="7" r="J35"/>
  <c i="1" r="AX100"/>
  <c i="7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6" r="J37"/>
  <c r="J36"/>
  <c i="1" r="AY99"/>
  <c i="6" r="J35"/>
  <c i="1" r="AX99"/>
  <c i="6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140"/>
  <c r="BH140"/>
  <c r="BG140"/>
  <c r="BF140"/>
  <c r="T140"/>
  <c r="R140"/>
  <c r="P140"/>
  <c r="BI138"/>
  <c r="BH138"/>
  <c r="BG138"/>
  <c r="BF138"/>
  <c r="T138"/>
  <c r="R138"/>
  <c r="P13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187"/>
  <c r="BH187"/>
  <c r="BG187"/>
  <c r="BF187"/>
  <c r="T187"/>
  <c r="T186"/>
  <c r="R187"/>
  <c r="R186"/>
  <c r="P187"/>
  <c r="P186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3" r="J37"/>
  <c r="J36"/>
  <c i="1" r="AY96"/>
  <c i="3" r="J35"/>
  <c i="1" r="AX96"/>
  <c i="3" r="BI170"/>
  <c r="BH170"/>
  <c r="BG170"/>
  <c r="BF170"/>
  <c r="T170"/>
  <c r="R170"/>
  <c r="P170"/>
  <c r="BI169"/>
  <c r="BH169"/>
  <c r="BG169"/>
  <c r="BF169"/>
  <c r="T169"/>
  <c r="R169"/>
  <c r="P169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1" r="L90"/>
  <c r="AM90"/>
  <c r="AM89"/>
  <c r="L89"/>
  <c r="AM87"/>
  <c r="L87"/>
  <c r="L85"/>
  <c r="L84"/>
  <c i="2" r="J215"/>
  <c r="J207"/>
  <c r="J189"/>
  <c r="BK177"/>
  <c r="J162"/>
  <c r="J221"/>
  <c r="J203"/>
  <c r="J193"/>
  <c r="BK186"/>
  <c r="J223"/>
  <c r="BK213"/>
  <c r="J199"/>
  <c r="J186"/>
  <c r="J170"/>
  <c r="BK147"/>
  <c r="BK182"/>
  <c r="J156"/>
  <c r="BK128"/>
  <c i="3" r="BK163"/>
  <c r="BK155"/>
  <c r="BK145"/>
  <c r="J169"/>
  <c r="BK151"/>
  <c r="BK140"/>
  <c r="J125"/>
  <c i="4" r="BK182"/>
  <c r="BK179"/>
  <c r="BK145"/>
  <c r="J171"/>
  <c r="J137"/>
  <c r="J124"/>
  <c r="BK181"/>
  <c r="BK167"/>
  <c r="BK142"/>
  <c r="J160"/>
  <c r="BK126"/>
  <c i="5" r="BK138"/>
  <c r="BK122"/>
  <c r="BK126"/>
  <c i="6" r="J148"/>
  <c r="J131"/>
  <c r="BK148"/>
  <c r="J142"/>
  <c r="J154"/>
  <c r="BK133"/>
  <c r="BK161"/>
  <c r="BK127"/>
  <c i="7" r="BK151"/>
  <c r="J132"/>
  <c r="BK161"/>
  <c r="J127"/>
  <c r="J153"/>
  <c r="J161"/>
  <c r="J151"/>
  <c r="J139"/>
  <c r="J131"/>
  <c i="8" r="J133"/>
  <c r="BK124"/>
  <c i="9" r="J129"/>
  <c r="J131"/>
  <c r="J125"/>
  <c i="10" r="J131"/>
  <c r="J125"/>
  <c r="BK131"/>
  <c i="11" r="J138"/>
  <c r="J142"/>
  <c r="J131"/>
  <c r="J168"/>
  <c r="J148"/>
  <c r="BK129"/>
  <c r="BK158"/>
  <c r="J149"/>
  <c i="12" r="BK165"/>
  <c r="BK146"/>
  <c r="J142"/>
  <c r="BK123"/>
  <c r="J162"/>
  <c r="J146"/>
  <c r="J137"/>
  <c r="BK148"/>
  <c r="BK139"/>
  <c r="J123"/>
  <c i="2" r="BK223"/>
  <c r="J210"/>
  <c r="J195"/>
  <c r="J173"/>
  <c r="J160"/>
  <c r="J213"/>
  <c r="J205"/>
  <c r="BK201"/>
  <c r="J158"/>
  <c r="BK219"/>
  <c r="BK205"/>
  <c r="BK197"/>
  <c r="BK173"/>
  <c r="BK166"/>
  <c r="J132"/>
  <c r="BK189"/>
  <c r="J177"/>
  <c r="J152"/>
  <c i="3" r="BK170"/>
  <c r="J158"/>
  <c r="J140"/>
  <c r="J170"/>
  <c r="BK158"/>
  <c r="J145"/>
  <c r="J136"/>
  <c r="BK129"/>
  <c i="4" r="BK169"/>
  <c r="BK137"/>
  <c r="BK128"/>
  <c r="J187"/>
  <c r="J140"/>
  <c r="J128"/>
  <c r="J182"/>
  <c r="J158"/>
  <c r="BK129"/>
  <c r="J173"/>
  <c r="BK158"/>
  <c i="5" r="BK124"/>
  <c r="J138"/>
  <c r="J126"/>
  <c i="6" r="J161"/>
  <c r="BK154"/>
  <c r="BK137"/>
  <c r="BK150"/>
  <c r="J163"/>
  <c r="BK135"/>
  <c r="BK163"/>
  <c r="J150"/>
  <c r="J137"/>
  <c i="7" r="J159"/>
  <c r="J145"/>
  <c r="BK159"/>
  <c r="BK129"/>
  <c r="J164"/>
  <c r="BK131"/>
  <c r="J124"/>
  <c r="BK153"/>
  <c r="BK132"/>
  <c i="8" r="J126"/>
  <c r="J130"/>
  <c i="9" r="BK131"/>
  <c r="BK125"/>
  <c r="BK133"/>
  <c r="BK127"/>
  <c i="10" r="J127"/>
  <c r="BK125"/>
  <c i="11" r="BK142"/>
  <c r="BK134"/>
  <c r="J162"/>
  <c r="BK146"/>
  <c r="BK156"/>
  <c r="BK131"/>
  <c r="BK164"/>
  <c r="BK150"/>
  <c r="J129"/>
  <c i="12" r="J181"/>
  <c r="BK150"/>
  <c r="J132"/>
  <c r="J164"/>
  <c r="J148"/>
  <c r="J141"/>
  <c r="J165"/>
  <c r="BK162"/>
  <c i="2" r="BK221"/>
  <c r="BK199"/>
  <c r="J191"/>
  <c r="J182"/>
  <c r="BK164"/>
  <c r="J126"/>
  <c r="BK207"/>
  <c r="J166"/>
  <c r="BK162"/>
  <c i="1" r="AS102"/>
  <c i="2" r="BK193"/>
  <c r="BK171"/>
  <c r="BK152"/>
  <c r="BK126"/>
  <c r="BK170"/>
  <c r="BK134"/>
  <c i="3" r="BK169"/>
  <c r="BK160"/>
  <c r="J151"/>
  <c r="BK131"/>
  <c r="J160"/>
  <c r="BK147"/>
  <c r="J131"/>
  <c r="BK125"/>
  <c i="4" r="J130"/>
  <c r="BK173"/>
  <c r="J142"/>
  <c r="J129"/>
  <c r="BK187"/>
  <c r="BK171"/>
  <c r="BK165"/>
  <c r="J179"/>
  <c r="J165"/>
  <c r="J156"/>
  <c i="5" r="J121"/>
  <c r="J124"/>
  <c r="BK140"/>
  <c r="J140"/>
  <c i="6" r="J152"/>
  <c r="J146"/>
  <c r="J125"/>
  <c r="BK152"/>
  <c r="BK131"/>
  <c r="J144"/>
  <c r="J135"/>
  <c i="7" r="J155"/>
  <c r="BK141"/>
  <c r="J129"/>
  <c r="J134"/>
  <c r="J125"/>
  <c r="BK164"/>
  <c r="BK145"/>
  <c r="BK133"/>
  <c i="8" r="BK130"/>
  <c r="BK133"/>
  <c i="9" r="BK136"/>
  <c r="J136"/>
  <c r="BK129"/>
  <c i="10" r="J133"/>
  <c r="J136"/>
  <c r="BK129"/>
  <c r="J129"/>
  <c i="11" r="BK166"/>
  <c r="J150"/>
  <c r="J136"/>
  <c r="BK174"/>
  <c r="J160"/>
  <c r="BK140"/>
  <c r="J174"/>
  <c r="BK136"/>
  <c i="12" r="J163"/>
  <c r="J143"/>
  <c r="BK137"/>
  <c r="BK163"/>
  <c r="BK142"/>
  <c r="BK164"/>
  <c r="BK143"/>
  <c r="BK141"/>
  <c r="BK132"/>
  <c i="2" r="J219"/>
  <c r="J201"/>
  <c r="J197"/>
  <c r="J184"/>
  <c r="J171"/>
  <c r="J147"/>
  <c r="BK210"/>
  <c r="BK191"/>
  <c r="J164"/>
  <c r="BK156"/>
  <c r="BK215"/>
  <c r="BK203"/>
  <c r="BK195"/>
  <c r="BK160"/>
  <c r="J134"/>
  <c r="J128"/>
  <c r="BK184"/>
  <c r="BK158"/>
  <c r="BK132"/>
  <c i="3" r="J147"/>
  <c r="BK143"/>
  <c r="BK136"/>
  <c r="J163"/>
  <c r="J155"/>
  <c r="J143"/>
  <c r="J129"/>
  <c i="4" r="J181"/>
  <c r="BK156"/>
  <c r="BK132"/>
  <c r="BK124"/>
  <c r="J145"/>
  <c r="J132"/>
  <c r="J169"/>
  <c r="BK160"/>
  <c r="BK140"/>
  <c r="J126"/>
  <c r="J167"/>
  <c r="BK130"/>
  <c i="5" r="BK121"/>
  <c r="J122"/>
  <c i="6" r="J166"/>
  <c r="BK155"/>
  <c r="BK146"/>
  <c r="BK166"/>
  <c r="J127"/>
  <c r="BK144"/>
  <c r="BK125"/>
  <c r="J155"/>
  <c r="BK142"/>
  <c r="J133"/>
  <c i="7" r="BK139"/>
  <c r="BK127"/>
  <c r="J133"/>
  <c r="BK124"/>
  <c r="J141"/>
  <c r="BK125"/>
  <c r="BK155"/>
  <c r="BK134"/>
  <c i="8" r="J124"/>
  <c r="BK126"/>
  <c i="9" r="J127"/>
  <c r="J133"/>
  <c i="10" r="BK136"/>
  <c r="BK133"/>
  <c r="BK127"/>
  <c i="11" r="J166"/>
  <c r="J164"/>
  <c r="BK162"/>
  <c r="J156"/>
  <c r="J153"/>
  <c r="BK149"/>
  <c r="BK148"/>
  <c r="J146"/>
  <c r="BK145"/>
  <c r="J140"/>
  <c r="BK168"/>
  <c r="BK160"/>
  <c r="J145"/>
  <c r="BK171"/>
  <c r="J158"/>
  <c r="BK138"/>
  <c r="J171"/>
  <c r="BK153"/>
  <c r="J134"/>
  <c i="12" r="BK144"/>
  <c r="J139"/>
  <c r="BK181"/>
  <c r="J150"/>
  <c r="J144"/>
  <c i="2" l="1" r="BK125"/>
  <c r="J125"/>
  <c r="J98"/>
  <c r="T181"/>
  <c r="P188"/>
  <c r="BK212"/>
  <c r="J212"/>
  <c r="J102"/>
  <c i="3" r="T124"/>
  <c r="P142"/>
  <c r="BK162"/>
  <c r="J162"/>
  <c r="J102"/>
  <c i="4" r="R123"/>
  <c r="R144"/>
  <c r="BK164"/>
  <c r="J164"/>
  <c r="J100"/>
  <c i="5" r="T120"/>
  <c r="T119"/>
  <c r="T118"/>
  <c i="2" r="R125"/>
  <c r="P181"/>
  <c r="R188"/>
  <c r="T212"/>
  <c i="3" r="BK124"/>
  <c r="J124"/>
  <c r="J98"/>
  <c r="T142"/>
  <c r="R157"/>
  <c r="P162"/>
  <c i="4" r="P123"/>
  <c r="P144"/>
  <c r="T164"/>
  <c i="5" r="P120"/>
  <c r="P119"/>
  <c r="P118"/>
  <c i="1" r="AU98"/>
  <c i="6" r="P124"/>
  <c r="P130"/>
  <c r="T130"/>
  <c r="T141"/>
  <c r="R160"/>
  <c i="7" r="BK123"/>
  <c r="J123"/>
  <c r="J98"/>
  <c r="T123"/>
  <c r="R138"/>
  <c r="T150"/>
  <c i="8" r="BK123"/>
  <c r="J123"/>
  <c r="J98"/>
  <c r="R123"/>
  <c r="R122"/>
  <c r="R121"/>
  <c i="9" r="P124"/>
  <c r="P123"/>
  <c r="P122"/>
  <c i="1" r="AU103"/>
  <c i="10" r="BK124"/>
  <c r="J124"/>
  <c r="J100"/>
  <c r="R124"/>
  <c r="R123"/>
  <c r="R122"/>
  <c i="11" r="P128"/>
  <c r="BK144"/>
  <c r="J144"/>
  <c r="J101"/>
  <c r="T144"/>
  <c r="R155"/>
  <c i="12" r="BK138"/>
  <c r="J138"/>
  <c r="J99"/>
  <c i="2" r="P125"/>
  <c r="P124"/>
  <c r="P123"/>
  <c i="1" r="AU95"/>
  <c i="2" r="BK181"/>
  <c r="J181"/>
  <c r="J99"/>
  <c r="BK188"/>
  <c r="J188"/>
  <c r="J100"/>
  <c r="P212"/>
  <c i="3" r="R124"/>
  <c r="BK142"/>
  <c r="J142"/>
  <c r="J100"/>
  <c r="BK157"/>
  <c r="J157"/>
  <c r="J101"/>
  <c r="T157"/>
  <c r="T162"/>
  <c i="4" r="BK123"/>
  <c r="J123"/>
  <c r="J98"/>
  <c r="BK144"/>
  <c r="J144"/>
  <c r="J99"/>
  <c r="R164"/>
  <c i="5" r="BK120"/>
  <c r="J120"/>
  <c r="J98"/>
  <c i="6" r="BK124"/>
  <c r="J124"/>
  <c r="J98"/>
  <c r="T124"/>
  <c r="BK141"/>
  <c r="J141"/>
  <c r="J100"/>
  <c r="P141"/>
  <c r="BK160"/>
  <c r="J160"/>
  <c r="J101"/>
  <c r="P160"/>
  <c i="7" r="P123"/>
  <c r="BK138"/>
  <c r="J138"/>
  <c r="J99"/>
  <c r="T138"/>
  <c r="P150"/>
  <c i="8" r="T123"/>
  <c r="T122"/>
  <c r="T121"/>
  <c i="9" r="BK124"/>
  <c r="J124"/>
  <c r="J100"/>
  <c r="T124"/>
  <c r="T123"/>
  <c r="T122"/>
  <c i="10" r="T124"/>
  <c r="T123"/>
  <c r="T122"/>
  <c i="11" r="R128"/>
  <c r="P144"/>
  <c r="BK155"/>
  <c r="J155"/>
  <c r="J102"/>
  <c r="T155"/>
  <c i="12" r="BK122"/>
  <c r="J122"/>
  <c r="J98"/>
  <c r="R122"/>
  <c r="R121"/>
  <c r="P138"/>
  <c r="T138"/>
  <c i="2" r="T125"/>
  <c r="R181"/>
  <c r="T188"/>
  <c r="R212"/>
  <c i="3" r="P124"/>
  <c r="P123"/>
  <c r="P122"/>
  <c i="1" r="AU96"/>
  <c i="3" r="R142"/>
  <c r="P157"/>
  <c r="R162"/>
  <c i="4" r="T123"/>
  <c r="T122"/>
  <c r="T121"/>
  <c r="T144"/>
  <c r="P164"/>
  <c i="5" r="R120"/>
  <c r="R119"/>
  <c r="R118"/>
  <c i="6" r="R124"/>
  <c r="BK130"/>
  <c r="J130"/>
  <c r="J99"/>
  <c r="R130"/>
  <c r="R141"/>
  <c r="T160"/>
  <c i="7" r="R123"/>
  <c r="P138"/>
  <c r="BK150"/>
  <c r="J150"/>
  <c r="J100"/>
  <c r="R150"/>
  <c i="8" r="P123"/>
  <c r="P122"/>
  <c r="P121"/>
  <c i="1" r="AU101"/>
  <c i="9" r="R124"/>
  <c r="R123"/>
  <c r="R122"/>
  <c i="10" r="P124"/>
  <c r="P123"/>
  <c r="P122"/>
  <c i="1" r="AU104"/>
  <c i="11" r="BK128"/>
  <c r="T128"/>
  <c r="T127"/>
  <c r="T126"/>
  <c r="R144"/>
  <c r="P155"/>
  <c i="12" r="P122"/>
  <c r="P121"/>
  <c r="P120"/>
  <c i="1" r="AU106"/>
  <c i="12" r="T122"/>
  <c r="T121"/>
  <c r="T120"/>
  <c r="R138"/>
  <c i="2" r="BK222"/>
  <c r="J222"/>
  <c r="J103"/>
  <c i="3" r="BK139"/>
  <c r="J139"/>
  <c r="J99"/>
  <c i="6" r="BK165"/>
  <c r="J165"/>
  <c r="J102"/>
  <c i="2" r="BK209"/>
  <c r="J209"/>
  <c r="J101"/>
  <c i="4" r="BK186"/>
  <c r="J186"/>
  <c r="J101"/>
  <c i="7" r="BK163"/>
  <c r="J163"/>
  <c r="J101"/>
  <c i="8" r="BK129"/>
  <c r="J129"/>
  <c r="J100"/>
  <c r="BK132"/>
  <c r="J132"/>
  <c r="J101"/>
  <c i="11" r="BK170"/>
  <c r="J170"/>
  <c r="J103"/>
  <c r="BK173"/>
  <c r="J173"/>
  <c r="J104"/>
  <c r="J128"/>
  <c r="J100"/>
  <c i="12" r="E110"/>
  <c r="F92"/>
  <c r="BE123"/>
  <c r="BE139"/>
  <c r="BE142"/>
  <c r="BE150"/>
  <c r="BE181"/>
  <c r="J89"/>
  <c r="BE141"/>
  <c r="BE146"/>
  <c r="BE162"/>
  <c r="BE132"/>
  <c r="BE137"/>
  <c r="BE143"/>
  <c r="BE144"/>
  <c r="BE148"/>
  <c r="BE163"/>
  <c r="BE164"/>
  <c r="BE165"/>
  <c i="11" r="F94"/>
  <c r="BE134"/>
  <c r="BE138"/>
  <c r="BE140"/>
  <c r="BE146"/>
  <c r="BE149"/>
  <c r="BE156"/>
  <c r="E85"/>
  <c r="J91"/>
  <c r="BE142"/>
  <c r="BE145"/>
  <c r="BE150"/>
  <c r="BE162"/>
  <c r="BE131"/>
  <c r="BE148"/>
  <c r="BE153"/>
  <c r="BE166"/>
  <c r="BE168"/>
  <c r="BE171"/>
  <c r="BE129"/>
  <c r="BE136"/>
  <c r="BE158"/>
  <c r="BE160"/>
  <c r="BE164"/>
  <c r="BE174"/>
  <c i="10" r="E110"/>
  <c r="BE133"/>
  <c r="F94"/>
  <c r="BE131"/>
  <c r="J91"/>
  <c r="BE129"/>
  <c r="BE136"/>
  <c r="BE125"/>
  <c r="BE127"/>
  <c i="9" r="E85"/>
  <c r="F94"/>
  <c i="8" r="BK122"/>
  <c r="J122"/>
  <c r="J97"/>
  <c i="9" r="BE131"/>
  <c r="J91"/>
  <c r="BE125"/>
  <c r="BE127"/>
  <c r="BE129"/>
  <c r="BE133"/>
  <c r="BE136"/>
  <c i="8" r="J89"/>
  <c r="F92"/>
  <c r="BE126"/>
  <c r="BE133"/>
  <c r="E85"/>
  <c r="BE124"/>
  <c r="BE130"/>
  <c i="7" r="E85"/>
  <c r="J115"/>
  <c r="BE125"/>
  <c r="BE131"/>
  <c r="BE132"/>
  <c r="BE133"/>
  <c r="BE134"/>
  <c r="BE141"/>
  <c r="BE151"/>
  <c r="BE127"/>
  <c r="BE129"/>
  <c r="BE155"/>
  <c r="BE159"/>
  <c r="F118"/>
  <c r="BE153"/>
  <c r="BE124"/>
  <c r="BE139"/>
  <c r="BE145"/>
  <c r="BE161"/>
  <c r="BE164"/>
  <c i="6" r="J89"/>
  <c r="BE127"/>
  <c r="BE135"/>
  <c r="BE146"/>
  <c r="BE148"/>
  <c r="BE166"/>
  <c r="E85"/>
  <c r="F92"/>
  <c r="BE137"/>
  <c r="BE152"/>
  <c r="BE161"/>
  <c r="BE163"/>
  <c r="BE133"/>
  <c r="BE144"/>
  <c r="BE154"/>
  <c r="BE155"/>
  <c r="BE125"/>
  <c r="BE131"/>
  <c r="BE142"/>
  <c r="BE150"/>
  <c i="5" r="J112"/>
  <c r="BE124"/>
  <c r="BE138"/>
  <c r="E85"/>
  <c r="BE140"/>
  <c r="F92"/>
  <c r="BE121"/>
  <c r="BE122"/>
  <c r="BE126"/>
  <c i="4" r="E85"/>
  <c r="F118"/>
  <c r="BE128"/>
  <c r="BE142"/>
  <c r="BE169"/>
  <c r="BE187"/>
  <c r="BE124"/>
  <c r="BE130"/>
  <c r="BE132"/>
  <c r="BE145"/>
  <c r="BE173"/>
  <c r="BE182"/>
  <c r="BE126"/>
  <c r="BE129"/>
  <c r="BE156"/>
  <c r="BE167"/>
  <c r="BE179"/>
  <c r="BE181"/>
  <c r="J89"/>
  <c r="BE137"/>
  <c r="BE140"/>
  <c r="BE158"/>
  <c r="BE160"/>
  <c r="BE165"/>
  <c r="BE171"/>
  <c i="3" r="F92"/>
  <c r="E85"/>
  <c r="J89"/>
  <c r="BE125"/>
  <c r="BE136"/>
  <c r="BE145"/>
  <c r="BE147"/>
  <c r="BE155"/>
  <c r="BE160"/>
  <c r="BE170"/>
  <c r="BE129"/>
  <c r="BE131"/>
  <c r="BE140"/>
  <c r="BE143"/>
  <c r="BE151"/>
  <c r="BE158"/>
  <c r="BE163"/>
  <c r="BE169"/>
  <c i="2" r="J89"/>
  <c r="F120"/>
  <c r="BE126"/>
  <c r="BE160"/>
  <c r="BE164"/>
  <c r="BE132"/>
  <c r="BE156"/>
  <c r="BE162"/>
  <c r="BE177"/>
  <c r="BE182"/>
  <c r="BE189"/>
  <c r="BE191"/>
  <c r="BE195"/>
  <c r="BE199"/>
  <c r="BE201"/>
  <c r="BE207"/>
  <c r="BE210"/>
  <c r="BE215"/>
  <c r="BE134"/>
  <c r="BE147"/>
  <c r="BE158"/>
  <c r="BE170"/>
  <c r="BE171"/>
  <c r="BE173"/>
  <c r="BE184"/>
  <c r="BE186"/>
  <c r="BE197"/>
  <c r="BE203"/>
  <c r="BE205"/>
  <c r="BE223"/>
  <c r="E85"/>
  <c r="BE128"/>
  <c r="BE152"/>
  <c r="BE166"/>
  <c r="BE193"/>
  <c r="BE213"/>
  <c r="BE219"/>
  <c r="BE221"/>
  <c r="F36"/>
  <c i="1" r="BC95"/>
  <c i="2" r="F35"/>
  <c i="1" r="BB95"/>
  <c i="3" r="F36"/>
  <c i="1" r="BC96"/>
  <c i="4" r="J34"/>
  <c i="1" r="AW97"/>
  <c i="4" r="F35"/>
  <c i="1" r="BB97"/>
  <c i="5" r="F36"/>
  <c i="1" r="BC98"/>
  <c i="6" r="J34"/>
  <c i="1" r="AW99"/>
  <c i="7" r="F36"/>
  <c i="1" r="BC100"/>
  <c i="7" r="F34"/>
  <c i="1" r="BA100"/>
  <c i="9" r="J36"/>
  <c i="1" r="AW103"/>
  <c i="10" r="J36"/>
  <c i="1" r="AW104"/>
  <c i="11" r="J36"/>
  <c i="1" r="AW105"/>
  <c i="12" r="F35"/>
  <c i="1" r="BB106"/>
  <c i="2" r="F37"/>
  <c i="1" r="BD95"/>
  <c i="2" r="F34"/>
  <c i="1" r="BA95"/>
  <c i="3" r="F35"/>
  <c i="1" r="BB96"/>
  <c i="3" r="F34"/>
  <c i="1" r="BA96"/>
  <c i="4" r="F36"/>
  <c i="1" r="BC97"/>
  <c i="5" r="J34"/>
  <c i="1" r="AW98"/>
  <c i="6" r="F35"/>
  <c i="1" r="BB99"/>
  <c i="6" r="F37"/>
  <c i="1" r="BD99"/>
  <c i="7" r="J34"/>
  <c i="1" r="AW100"/>
  <c i="8" r="J34"/>
  <c i="1" r="AW101"/>
  <c i="8" r="F34"/>
  <c i="1" r="BA101"/>
  <c i="8" r="F37"/>
  <c i="1" r="BD101"/>
  <c i="9" r="F38"/>
  <c i="1" r="BC103"/>
  <c i="9" r="F39"/>
  <c i="1" r="BD103"/>
  <c i="10" r="F36"/>
  <c i="1" r="BA104"/>
  <c i="10" r="F38"/>
  <c i="1" r="BC104"/>
  <c i="11" r="F39"/>
  <c i="1" r="BD105"/>
  <c i="11" r="F36"/>
  <c i="1" r="BA105"/>
  <c i="12" r="F36"/>
  <c i="1" r="BC106"/>
  <c i="12" r="F34"/>
  <c i="1" r="BA106"/>
  <c i="2" r="J34"/>
  <c i="1" r="AW95"/>
  <c r="AS94"/>
  <c i="3" r="J34"/>
  <c i="1" r="AW96"/>
  <c i="3" r="F37"/>
  <c i="1" r="BD96"/>
  <c i="4" r="F34"/>
  <c i="1" r="BA97"/>
  <c i="4" r="F37"/>
  <c i="1" r="BD97"/>
  <c i="5" r="F37"/>
  <c i="1" r="BD98"/>
  <c i="5" r="F34"/>
  <c i="1" r="BA98"/>
  <c i="5" r="F35"/>
  <c i="1" r="BB98"/>
  <c i="6" r="F34"/>
  <c i="1" r="BA99"/>
  <c i="6" r="F36"/>
  <c i="1" r="BC99"/>
  <c i="7" r="F37"/>
  <c i="1" r="BD100"/>
  <c i="7" r="F35"/>
  <c i="1" r="BB100"/>
  <c i="8" r="F36"/>
  <c i="1" r="BC101"/>
  <c i="8" r="F35"/>
  <c i="1" r="BB101"/>
  <c i="9" r="F36"/>
  <c i="1" r="BA103"/>
  <c i="9" r="F37"/>
  <c i="1" r="BB103"/>
  <c i="10" r="F39"/>
  <c i="1" r="BD104"/>
  <c i="10" r="F37"/>
  <c i="1" r="BB104"/>
  <c i="11" r="F38"/>
  <c i="1" r="BC105"/>
  <c i="11" r="F37"/>
  <c i="1" r="BB105"/>
  <c i="12" r="J34"/>
  <c i="1" r="AW106"/>
  <c i="12" r="F37"/>
  <c i="1" r="BD106"/>
  <c i="11" l="1" r="BK127"/>
  <c r="J127"/>
  <c r="J99"/>
  <c r="R127"/>
  <c r="R126"/>
  <c i="7" r="P122"/>
  <c r="P121"/>
  <c i="1" r="AU100"/>
  <c i="11" r="P127"/>
  <c r="P126"/>
  <c i="1" r="AU105"/>
  <c i="4" r="P122"/>
  <c r="P121"/>
  <c i="1" r="AU97"/>
  <c i="4" r="R122"/>
  <c r="R121"/>
  <c i="7" r="R122"/>
  <c r="R121"/>
  <c i="6" r="T123"/>
  <c r="T122"/>
  <c i="3" r="R123"/>
  <c r="R122"/>
  <c i="7" r="T122"/>
  <c r="T121"/>
  <c i="3" r="T123"/>
  <c r="T122"/>
  <c i="6" r="R123"/>
  <c r="R122"/>
  <c i="2" r="T124"/>
  <c r="T123"/>
  <c i="12" r="R120"/>
  <c i="6" r="P123"/>
  <c r="P122"/>
  <c i="1" r="AU99"/>
  <c i="2" r="R124"/>
  <c r="R123"/>
  <c i="3" r="BK123"/>
  <c r="J123"/>
  <c r="J97"/>
  <c i="5" r="BK119"/>
  <c r="J119"/>
  <c r="J97"/>
  <c i="7" r="BK122"/>
  <c r="J122"/>
  <c r="J97"/>
  <c i="8" r="BK128"/>
  <c r="J128"/>
  <c r="J99"/>
  <c i="10" r="BK123"/>
  <c r="J123"/>
  <c r="J99"/>
  <c i="2" r="BK124"/>
  <c r="J124"/>
  <c r="J97"/>
  <c i="4" r="BK122"/>
  <c r="J122"/>
  <c r="J97"/>
  <c i="6" r="BK123"/>
  <c r="J123"/>
  <c r="J97"/>
  <c i="9" r="BK123"/>
  <c r="J123"/>
  <c r="J99"/>
  <c i="12" r="BK121"/>
  <c r="BK120"/>
  <c r="J120"/>
  <c r="J96"/>
  <c i="8" r="BK121"/>
  <c r="J121"/>
  <c i="2" r="J33"/>
  <c i="1" r="AV95"/>
  <c r="AT95"/>
  <c i="5" r="F33"/>
  <c i="1" r="AZ98"/>
  <c i="5" r="J33"/>
  <c i="1" r="AV98"/>
  <c r="AT98"/>
  <c i="6" r="J33"/>
  <c i="1" r="AV99"/>
  <c r="AT99"/>
  <c i="7" r="F33"/>
  <c i="1" r="AZ100"/>
  <c i="8" r="J30"/>
  <c i="1" r="AG101"/>
  <c i="9" r="F35"/>
  <c i="1" r="AZ103"/>
  <c i="10" r="F35"/>
  <c i="1" r="AZ104"/>
  <c i="11" r="J35"/>
  <c i="1" r="AV105"/>
  <c r="AT105"/>
  <c r="AU102"/>
  <c i="2" r="F33"/>
  <c i="1" r="AZ95"/>
  <c i="4" r="F33"/>
  <c i="1" r="AZ97"/>
  <c i="6" r="F33"/>
  <c i="1" r="AZ99"/>
  <c i="8" r="J33"/>
  <c i="1" r="AV101"/>
  <c r="AT101"/>
  <c i="10" r="J35"/>
  <c i="1" r="AV104"/>
  <c r="AT104"/>
  <c r="BD102"/>
  <c r="BA102"/>
  <c r="AW102"/>
  <c r="BC102"/>
  <c r="AY102"/>
  <c r="BB102"/>
  <c r="AX102"/>
  <c i="12" r="J33"/>
  <c i="1" r="AV106"/>
  <c r="AT106"/>
  <c i="3" r="F33"/>
  <c i="1" r="AZ96"/>
  <c i="3" r="J33"/>
  <c i="1" r="AV96"/>
  <c r="AT96"/>
  <c i="4" r="J33"/>
  <c i="1" r="AV97"/>
  <c r="AT97"/>
  <c i="7" r="J33"/>
  <c i="1" r="AV100"/>
  <c r="AT100"/>
  <c i="8" r="F33"/>
  <c i="1" r="AZ101"/>
  <c i="9" r="J35"/>
  <c i="1" r="AV103"/>
  <c r="AT103"/>
  <c i="11" r="F35"/>
  <c i="1" r="AZ105"/>
  <c i="12" r="F33"/>
  <c i="1" r="AZ106"/>
  <c i="4" l="1" r="BK121"/>
  <c r="J121"/>
  <c r="J96"/>
  <c i="7" r="BK121"/>
  <c r="J121"/>
  <c i="12" r="J121"/>
  <c r="J97"/>
  <c i="5" r="BK118"/>
  <c r="J118"/>
  <c r="J96"/>
  <c i="2" r="BK123"/>
  <c r="J123"/>
  <c i="6" r="BK122"/>
  <c r="J122"/>
  <c i="9" r="BK122"/>
  <c r="J122"/>
  <c r="J98"/>
  <c i="10" r="BK122"/>
  <c r="J122"/>
  <c r="J98"/>
  <c i="3" r="BK122"/>
  <c r="J122"/>
  <c r="J96"/>
  <c i="11" r="BK126"/>
  <c r="J126"/>
  <c i="1" r="AN101"/>
  <c i="8" r="J96"/>
  <c r="J39"/>
  <c i="12" r="J30"/>
  <c i="1" r="AG106"/>
  <c i="7" r="J30"/>
  <c i="1" r="AG100"/>
  <c i="2" r="J30"/>
  <c i="1" r="AG95"/>
  <c i="11" r="J32"/>
  <c i="1" r="AG105"/>
  <c r="BD94"/>
  <c r="W33"/>
  <c r="BA94"/>
  <c r="AW94"/>
  <c r="AK30"/>
  <c i="6" r="J30"/>
  <c i="1" r="AG99"/>
  <c r="AU94"/>
  <c r="AZ102"/>
  <c r="AV102"/>
  <c r="AT102"/>
  <c r="BC94"/>
  <c r="W32"/>
  <c r="BB94"/>
  <c r="AX94"/>
  <c i="11" l="1" r="J41"/>
  <c i="12" r="J39"/>
  <c i="7" r="J39"/>
  <c i="2" r="J39"/>
  <c i="6" r="J39"/>
  <c i="7" r="J96"/>
  <c i="2" r="J96"/>
  <c i="6" r="J96"/>
  <c i="11" r="J98"/>
  <c i="1" r="AN95"/>
  <c r="AN99"/>
  <c r="AN105"/>
  <c r="AN106"/>
  <c r="AN100"/>
  <c i="5" r="J30"/>
  <c i="1" r="AG98"/>
  <c i="10" r="J32"/>
  <c i="1" r="AG104"/>
  <c i="3" r="J30"/>
  <c i="1" r="AG96"/>
  <c r="W30"/>
  <c i="9" r="J32"/>
  <c i="1" r="AG103"/>
  <c i="4" r="J30"/>
  <c i="1" r="AG97"/>
  <c r="AZ94"/>
  <c r="AV94"/>
  <c r="AK29"/>
  <c r="W31"/>
  <c r="AY94"/>
  <c i="9" l="1" r="J41"/>
  <c i="5" r="J39"/>
  <c i="3" r="J39"/>
  <c i="10" r="J41"/>
  <c i="4" r="J39"/>
  <c i="1" r="AN98"/>
  <c r="AN104"/>
  <c r="AN96"/>
  <c r="AN97"/>
  <c r="AN103"/>
  <c r="AG102"/>
  <c r="W29"/>
  <c r="AT94"/>
  <c l="1" r="AG94"/>
  <c r="AK26"/>
  <c r="AN102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<sst xmlns="http://schemas.openxmlformats.org/spreadsheetml/2006/main">
  <si>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</si>
  <si>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</si>
  <si>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</si>
  <si>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</si>
  <si>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</si>
  <si>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{316acf7f-d0c4-4884-ba2d-c60eda24f169}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</si>
  <si>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</si>
  <si>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</si>
  <si>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</si>
  <si>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</si>
  <si>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</si>
  <si>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</si>
  <si>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</si>
  <si>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</si>
  <si>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</si>
  <si>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</si>
  <si>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</si>
  <si>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Skalice - rekonstrukce</t>
  </si>
  <si>
    <t>KSO:</t>
  </si>
  <si>
    <t>833 19 23</t>
  </si>
  <si>
    <t>CC-CZ:</t>
  </si>
  <si>
    <t>24208</t>
  </si>
  <si>
    <t>Místo:</t>
  </si>
  <si>
    <t>Sebranice u Boskovic, Skalice n. Svitavou</t>
  </si>
  <si>
    <t>Datum:</t>
  </si>
  <si>
    <t>29. 9. 2022</t>
  </si>
  <si>
    <t>Zadavatel:</t>
  </si>
  <si>
    <t>IČ:</t>
  </si>
  <si>
    <t>Povodí Moravy,s.p., Dřevařská 11, 602 00 Brno</t>
  </si>
  <si>
    <t>DIČ:</t>
  </si>
  <si>
    <t>Uchazeč:</t>
  </si>
  <si>
    <t>Vyplň údaj</t>
  </si>
  <si>
    <t>Projektant:</t>
  </si>
  <si>
    <t>Šindlar s.r.o., Na Brně 372/2a,500 06 Hradec Král.</t>
  </si>
  <si>
    <t>True</t>
  </si>
  <si>
    <t>Zpracovatel:</t>
  </si>
  <si>
    <t>Ing. Jakub Kološ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</si>
  <si>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</si>
  <si>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</si>
  <si>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</si>
  <si>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</si>
  <si>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</si>
  <si>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</si>
  <si>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</si>
  <si>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</si>
  <si>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</si>
  <si>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</si>
  <si>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</si>
  <si>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</si>
  <si>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</si>
  <si>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</si>
  <si>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</si>
  <si>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</si>
  <si>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</si>
  <si>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</si>
  <si>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</si>
  <si>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</si>
  <si>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</si>
  <si>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</si>
  <si>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</si>
  <si>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</si>
  <si>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</si>
  <si>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</si>
  <si>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</si>
  <si>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</si>
  <si>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</si>
  <si>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</si>
  <si>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</si>
  <si>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</si>
  <si>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</si>
  <si>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</si>
  <si>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</si>
  <si>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</si>
  <si>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</si>
  <si>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</si>
  <si>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</si>
  <si>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</si>
  <si>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</si>
  <si>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</si>
  <si>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</si>
  <si>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</si>
  <si>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</si>
  <si>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</si>
  <si>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</si>
  <si>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01.1 Hráz</t>
  </si>
  <si>
    <t>STA</t>
  </si>
  <si>
    <t>{7eb2e333-ac8e-47dd-83bc-235ee4fa761d}</t>
  </si>
  <si>
    <t>2</t>
  </si>
  <si>
    <t>SO 01.2 Výpustný objekt</t>
  </si>
  <si>
    <t>{b5e1619f-faec-404b-8049-c47dfd7ff506}</t>
  </si>
  <si>
    <t>3</t>
  </si>
  <si>
    <t>SO 01.3 Bezpečnostní přeliv</t>
  </si>
  <si>
    <t>{d885271f-14d0-438a-97ae-31fc3b3c1bf2}</t>
  </si>
  <si>
    <t>4</t>
  </si>
  <si>
    <t>SO 01.4 Zátopa nádrže</t>
  </si>
  <si>
    <t>{5b74fdd0-3eff-4064-9ea1-aec18e38f258}</t>
  </si>
  <si>
    <t>5</t>
  </si>
  <si>
    <t>SO 01.5 Loviště a kádiště</t>
  </si>
  <si>
    <t>{16b901be-482f-412c-b8de-b3c3554aeaf9}</t>
  </si>
  <si>
    <t>6</t>
  </si>
  <si>
    <t>SO 01.6 Ostrovy</t>
  </si>
  <si>
    <t>{026e46ae-4d0e-4ed6-a4a4-4f7fc5c02477}</t>
  </si>
  <si>
    <t>7</t>
  </si>
  <si>
    <t>SO 01.7 Sjezd do nádrže</t>
  </si>
  <si>
    <t>{071eaea3-4652-4ef6-9c74-8acc58d6d33b}</t>
  </si>
  <si>
    <t>8</t>
  </si>
  <si>
    <t>SO 1. 8 Nátoky a výtoky</t>
  </si>
  <si>
    <t>{50d00b2c-a81c-4a60-bd95-2951c90fbce6}</t>
  </si>
  <si>
    <t>8.1</t>
  </si>
  <si>
    <t xml:space="preserve">SO 1.8.1  Nátok -Výpustek</t>
  </si>
  <si>
    <t>Soupis</t>
  </si>
  <si>
    <t>{6d22bd71-c8be-4afb-916a-3d1ce9a89e62}</t>
  </si>
  <si>
    <t>8.2</t>
  </si>
  <si>
    <t>SO 1.8.2 Nátok - Chlumský potok</t>
  </si>
  <si>
    <t>{99493134-013b-4ea6-959d-0ea01099ccc4}</t>
  </si>
  <si>
    <t>8.3</t>
  </si>
  <si>
    <t>SO 1.8.3 Odpadní koryto</t>
  </si>
  <si>
    <t>{f08e3ab4-523e-4c80-92df-7d47302dcdd7}</t>
  </si>
  <si>
    <t>9</t>
  </si>
  <si>
    <t>VRN Vedlejší a ostatní náklady</t>
  </si>
  <si>
    <t>{cd0d1995-c092-450a-927d-1da92de63253}</t>
  </si>
  <si>
    <t>KRYCÍ LIST SOUPISU PRACÍ</t>
  </si>
  <si>
    <t>Objekt:</t>
  </si>
  <si>
    <t>1 - SO 01.1 Hráz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</si>
  <si>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</si>
  <si>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</si>
  <si>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</si>
  <si>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</si>
  <si>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</si>
  <si>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</si>
  <si>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</si>
  <si>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</si>
  <si>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</si>
  <si>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</si>
  <si>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</si>
  <si>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</si>
  <si>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</si>
  <si>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</si>
  <si>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</si>
  <si>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</si>
  <si>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</si>
  <si>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</si>
  <si>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</si>
  <si>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</si>
  <si>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</si>
  <si>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</si>
  <si>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</si>
  <si>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</si>
  <si>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</si>
  <si>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</si>
  <si>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</si>
  <si>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</si>
  <si>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</si>
  <si>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</si>
  <si>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</si>
  <si>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</si>
  <si>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strojně při souvislé ploše přes 500 m2, tl. vrstvy do 200 mm</t>
  </si>
  <si>
    <t>m2</t>
  </si>
  <si>
    <t>CS ÚRS 2022 02</t>
  </si>
  <si>
    <t>638128077</t>
  </si>
  <si>
    <t>VV</t>
  </si>
  <si>
    <t>4800,0</t>
  </si>
  <si>
    <t>122251105</t>
  </si>
  <si>
    <t>Odkopávky a prokopávky nezapažené strojně v hornině třídy těžitelnosti I skupiny 3 přes 500 do 1 000 m3</t>
  </si>
  <si>
    <t>m3</t>
  </si>
  <si>
    <t>1305880672</t>
  </si>
  <si>
    <t>5015,0 "odkopávky na hrázi</t>
  </si>
  <si>
    <t>2714,0 "zemina vhodná pro konstrukci hráze</t>
  </si>
  <si>
    <t>Součet</t>
  </si>
  <si>
    <t>122251405</t>
  </si>
  <si>
    <t>Vykopávky v zemnících na suchu strojně zapažených i nezapažených v hornině třídy těžitelnosti I skupiny 3 přes 500 do 1 000 m3</t>
  </si>
  <si>
    <t>1087056962</t>
  </si>
  <si>
    <t>2714,0 "zemina pro hráz</t>
  </si>
  <si>
    <t>M</t>
  </si>
  <si>
    <t>10364100</t>
  </si>
  <si>
    <t>zemina pro terénní úpravy - tříděná</t>
  </si>
  <si>
    <t>t</t>
  </si>
  <si>
    <t>-706308929</t>
  </si>
  <si>
    <t>2714,0*1,8 "zemina vhodná pro konstrukci hráze</t>
  </si>
  <si>
    <t>součástí položky je:</t>
  </si>
  <si>
    <t>zajištění materiálu do těsnicího jádra hráze, vyhovující požadavkům ČSN 75 2410 (malé vodní nádrže)</t>
  </si>
  <si>
    <t>naložení a složení, odběr vzorku a provedení laboratotních zkoušek minimálně v rozsahu:</t>
  </si>
  <si>
    <t>Stanovení vlhkosti ČSN AN ISO 17892-1</t>
  </si>
  <si>
    <t>Stanovení zrnitosti ČSN AN ISO 17892-4</t>
  </si>
  <si>
    <t>Stanovení konzistenčních mezí ČSN AN ISO 17892-12</t>
  </si>
  <si>
    <t>Stanovení zdánlivé hustoty pevných částic ČSN AN ISO 17892-3</t>
  </si>
  <si>
    <t>Stanovení objemové hmotnosti ČSN AN ISO 17892-2</t>
  </si>
  <si>
    <t xml:space="preserve">Stlačitelnost zemin  ČSN AN ISO 178925</t>
  </si>
  <si>
    <t xml:space="preserve">Krabicová smyková zkouška dle   ČSN CEN ISO/TS 17892-10</t>
  </si>
  <si>
    <t>Další viz TZ PD</t>
  </si>
  <si>
    <t>162000000R1</t>
  </si>
  <si>
    <t>Likvidace přebytečné zeminy podle platné legislativy (položka obsahuje přemístění, uložení a případné náklady spojené s uložením v návaznosti na laboratorní rozbor)</t>
  </si>
  <si>
    <t>561738838</t>
  </si>
  <si>
    <t>P</t>
  </si>
  <si>
    <t>Poznámka k položce:_x000d_
Měrná hmotnost zeminy 1,8t/m3</t>
  </si>
  <si>
    <t>položka obsahuje likvidaci přebytečné zeminy nevhodné pro rekonstrukci hráze,</t>
  </si>
  <si>
    <t>konkrétní způsob likvidace bude zvolen dodavatelem stavby</t>
  </si>
  <si>
    <t>5015,0*1,8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</si>
  <si>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</si>
  <si>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</si>
  <si>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-1642922859</t>
  </si>
  <si>
    <t>(1102,0+2150,0)*0,10" ornice na meziskládku</t>
  </si>
  <si>
    <t>325,2 "ornice z meziskládky k rozprostření</t>
  </si>
  <si>
    <t>167151111</t>
  </si>
  <si>
    <t>Nakládání, skládání a překládání neulehlého výkopku nebo sypaniny strojně nakládání, množství přes 100 m3, z hornin třídy těžitelnosti I, skupiny 1 až 3</t>
  </si>
  <si>
    <t>1769293127</t>
  </si>
  <si>
    <t>650,4 "ornice</t>
  </si>
  <si>
    <t>173153101</t>
  </si>
  <si>
    <t>Uložení netříděných sypanin do přechodových vrstev zemních a kamenitých hrází přehradních a jiných vodních nádrží z horniny třídy těžitelnosti I a II, skupiny 1 až 4 pro všechny míry zhutnění vodorovné šířky vrstvy do 2,5 m</t>
  </si>
  <si>
    <t>-1745969947</t>
  </si>
  <si>
    <t>2714,0</t>
  </si>
  <si>
    <t>181351113</t>
  </si>
  <si>
    <t>Rozprostření a urovnání ornice v rovině nebo ve svahu sklonu do 1:5 strojně při souvislé ploše přes 500 m2, tl. vrstvy do 200 mm</t>
  </si>
  <si>
    <t>1990669665</t>
  </si>
  <si>
    <t>315,0*3,5</t>
  </si>
  <si>
    <t>10</t>
  </si>
  <si>
    <t>181451311</t>
  </si>
  <si>
    <t>Založení trávníku strojně výsevem včetně utažení na ploše v rovině nebo na svahu do 1:5</t>
  </si>
  <si>
    <t>4142457</t>
  </si>
  <si>
    <t>11</t>
  </si>
  <si>
    <t>00572472</t>
  </si>
  <si>
    <t>osivo směs travní krajinná-rovinná</t>
  </si>
  <si>
    <t>kg</t>
  </si>
  <si>
    <t>-195573860</t>
  </si>
  <si>
    <t>1102,5*0,025 'Přepočtené koeficientem množství</t>
  </si>
  <si>
    <t>12</t>
  </si>
  <si>
    <t>181451312</t>
  </si>
  <si>
    <t>Založení trávníku strojně výsevem včetně utažení na ploše na svahu přes 1:5 do 1:2</t>
  </si>
  <si>
    <t>1484357332</t>
  </si>
  <si>
    <t>(315,0-100,0)*4,0 "návodní svah</t>
  </si>
  <si>
    <t>(315,0-100,0)*6,0"vzdušný svah</t>
  </si>
  <si>
    <t>13</t>
  </si>
  <si>
    <t>00572474</t>
  </si>
  <si>
    <t>osivo směs travní krajinná-svahová</t>
  </si>
  <si>
    <t>1882147632</t>
  </si>
  <si>
    <t>14</t>
  </si>
  <si>
    <t>181951112</t>
  </si>
  <si>
    <t>Úprava pláně vyrovnáním výškových rozdílů strojně v hornině třídy těžitelnosti I, skupiny 1 až 3 se zhutněním</t>
  </si>
  <si>
    <t>-1068973607</t>
  </si>
  <si>
    <t>1102,5 "koruna hráze</t>
  </si>
  <si>
    <t>182251101</t>
  </si>
  <si>
    <t>Svahování trvalých svahů do projektovaných profilů strojně s potřebným přemístěním výkopku při svahování násypů v jakékoliv hornině</t>
  </si>
  <si>
    <t>1764028984</t>
  </si>
  <si>
    <t>315,0*10,0 "návodní svah</t>
  </si>
  <si>
    <t>16</t>
  </si>
  <si>
    <t>182351133</t>
  </si>
  <si>
    <t>Rozprostření a urovnání ornice ve svahu sklonu přes 1:5 strojně při souvislé ploše přes 500 m2, tl. vrstvy do 200 mm</t>
  </si>
  <si>
    <t>616147433</t>
  </si>
  <si>
    <t>Zakládání</t>
  </si>
  <si>
    <t>17</t>
  </si>
  <si>
    <t>211561111</t>
  </si>
  <si>
    <t>Výplň kamenivem do rýh odvodňovacích žeber nebo trativodů bez zhutnění, s úpravou povrchu výplně kamenivem hrubým drceným frakce 4 až 16 mm</t>
  </si>
  <si>
    <t>-388650406</t>
  </si>
  <si>
    <t>170,0*0,5 "frakce 4 až 8 mm</t>
  </si>
  <si>
    <t>18</t>
  </si>
  <si>
    <t>211571112</t>
  </si>
  <si>
    <t>Výplň kamenivem do rýh odvodňovacích žeber nebo trativodů bez zhutnění, s úpravou povrchu výplně štěrkopískem netříděným</t>
  </si>
  <si>
    <t>-1824128655</t>
  </si>
  <si>
    <t>170,0*0,6 "frakce 0 až 16 mm</t>
  </si>
  <si>
    <t>19</t>
  </si>
  <si>
    <t>212755218</t>
  </si>
  <si>
    <t>Trativody bez lože z drenážních trubek plastových flexibilních D 200 mm</t>
  </si>
  <si>
    <t>m</t>
  </si>
  <si>
    <t>65082286</t>
  </si>
  <si>
    <t>170,0 "patní drén</t>
  </si>
  <si>
    <t>Vodorovné konstrukce</t>
  </si>
  <si>
    <t>20</t>
  </si>
  <si>
    <t>451571212</t>
  </si>
  <si>
    <t>Lože pod dlažby z kameniva těženého hrubého, tl. vrstvy přes 100 do 150 mm</t>
  </si>
  <si>
    <t>1970425361</t>
  </si>
  <si>
    <t>2461,0 "frakce 32 -63 mm</t>
  </si>
  <si>
    <t>457971121</t>
  </si>
  <si>
    <t>Zřízení vrstvy z geotextilie s přesahem bez připevnění k podkladu, s potřebným dočasným zatěžováním včetně zakotvení okraje o sklonu přes 10° do 35°, šířky geotextilie do 3 m</t>
  </si>
  <si>
    <t>-2005690887</t>
  </si>
  <si>
    <t>2461,0</t>
  </si>
  <si>
    <t>22</t>
  </si>
  <si>
    <t>693000000</t>
  </si>
  <si>
    <t xml:space="preserve">geoNetex A PP  šíře 650cm, 500g/m2</t>
  </si>
  <si>
    <t>2062235552</t>
  </si>
  <si>
    <t>2461*1,2 'Přepočtené koeficientem množství</t>
  </si>
  <si>
    <t>23</t>
  </si>
  <si>
    <t>457979112</t>
  </si>
  <si>
    <t>Zřízení vrstvy z geotextilie s přesahem Příplatek k cenám za připevnění geotextilie k podkladu ocelovými skobami z betonářské oceli o sklonu do 10°, při počtu skob na 10 m2 plochy přes 4 do 8 ks</t>
  </si>
  <si>
    <t>490030258</t>
  </si>
  <si>
    <t>2652,0</t>
  </si>
  <si>
    <t>24</t>
  </si>
  <si>
    <t>462511270</t>
  </si>
  <si>
    <t>Zához z lomového kamene neupraveného záhozového bez proštěrkování z terénu, hmotnosti jednotlivých kamenů do 200 kg</t>
  </si>
  <si>
    <t>386126830</t>
  </si>
  <si>
    <t xml:space="preserve">280,5  "pata opevnění</t>
  </si>
  <si>
    <t>25</t>
  </si>
  <si>
    <t>462511370</t>
  </si>
  <si>
    <t>Zához z lomového kamene neupraveného záhozového bez proštěrkování z terénu, hmotnosti jednotlivých kamenů přes 200 do 500 kg</t>
  </si>
  <si>
    <t>557418567</t>
  </si>
  <si>
    <t>80,0 "pata opevnění</t>
  </si>
  <si>
    <t>26</t>
  </si>
  <si>
    <t>463212111</t>
  </si>
  <si>
    <t>Rovnanina z lomového kamene upraveného, tříděného jakékoliv tloušťky rovnaniny s vyklínováním spár a dutin úlomky kamene</t>
  </si>
  <si>
    <t>-1378167075</t>
  </si>
  <si>
    <t>130,0 "hmotnost jednotlivých kamenů 100 až 250 kg</t>
  </si>
  <si>
    <t>27</t>
  </si>
  <si>
    <t>463212191</t>
  </si>
  <si>
    <t>Rovnanina z lomového kamene upraveného, tříděného Příplatek k cenám za vypracování líce</t>
  </si>
  <si>
    <t>1876485774</t>
  </si>
  <si>
    <t>260,0</t>
  </si>
  <si>
    <t>28</t>
  </si>
  <si>
    <t>464531112</t>
  </si>
  <si>
    <t>Pohoz dna nebo svahů jakékoliv tloušťky z hrubého drceného kameniva, z terénu, frakce 63 - 125 mm</t>
  </si>
  <si>
    <t>-13720950</t>
  </si>
  <si>
    <t>536,0</t>
  </si>
  <si>
    <t>29</t>
  </si>
  <si>
    <t>465210113r</t>
  </si>
  <si>
    <t>Schody z lomového kamene na sucho tl 300 mm</t>
  </si>
  <si>
    <t>1521449399</t>
  </si>
  <si>
    <t>2*0,6*0,5 "šlapáky</t>
  </si>
  <si>
    <t>Komunikace pozemní</t>
  </si>
  <si>
    <t>30</t>
  </si>
  <si>
    <t>564871116</t>
  </si>
  <si>
    <t>Podklad ze štěrkodrti ŠD s rozprostřením a zhutněním plochy přes 100 m2, po zhutnění tl. 300 mm</t>
  </si>
  <si>
    <t>-345440826</t>
  </si>
  <si>
    <t>1600,0 "frakce 32 až 63 mm,přístupová komunikace</t>
  </si>
  <si>
    <t>Trubní vedení</t>
  </si>
  <si>
    <t>31</t>
  </si>
  <si>
    <t>895270001</t>
  </si>
  <si>
    <t>Proplachovací a kontrolní šachta z PVC-U pro drenáže budov vnějšího průměru 315 mm pro napojení potrubí DN 200 s lapačem písku užitné výšky 350 mm</t>
  </si>
  <si>
    <t>kus</t>
  </si>
  <si>
    <t>647961425</t>
  </si>
  <si>
    <t xml:space="preserve">5 "proměnné výšky,  s orientačním sloupkem</t>
  </si>
  <si>
    <t>32</t>
  </si>
  <si>
    <t>895611111</t>
  </si>
  <si>
    <t>Drenážní výusť z trub betonových</t>
  </si>
  <si>
    <t>1950168495</t>
  </si>
  <si>
    <t>Drenážní výusť z betonových trub, zřízená jako výtok z patního drénu</t>
  </si>
  <si>
    <t>do místa vývaru. Lícováno s kamenou rovnaninou.</t>
  </si>
  <si>
    <t>33</t>
  </si>
  <si>
    <t>899713111</t>
  </si>
  <si>
    <t>Orientační tabulky na vodovodních a kanalizačních řadech na sloupku ocelovém nebo betonovém</t>
  </si>
  <si>
    <t>193203451</t>
  </si>
  <si>
    <t xml:space="preserve">5,0 "v  2,0 m, k drenážním šachtám, ukotveny v bet. patkách</t>
  </si>
  <si>
    <t>34</t>
  </si>
  <si>
    <t>975000000R</t>
  </si>
  <si>
    <t>Statické zajištění sloupu</t>
  </si>
  <si>
    <t>kpl</t>
  </si>
  <si>
    <t>1488966711</t>
  </si>
  <si>
    <t>998</t>
  </si>
  <si>
    <t>Přesun hmot</t>
  </si>
  <si>
    <t>35</t>
  </si>
  <si>
    <t>998321011</t>
  </si>
  <si>
    <t>Přesun hmot pro objekty hráze přehradní zemní a kamenité dopravní vzdálenost do 500 m</t>
  </si>
  <si>
    <t>-1578309480</t>
  </si>
  <si>
    <t>2 - SO 01.2 Výpustný objekt</t>
  </si>
  <si>
    <t xml:space="preserve">    3 - Svislé a kompletní konstrukce</t>
  </si>
  <si>
    <t xml:space="preserve">    9 - Ostatní konstrukce a práce, bourání</t>
  </si>
  <si>
    <t>129951123</t>
  </si>
  <si>
    <t>Bourání konstrukcí v odkopávkách a prokopávkách strojně s přemístěním suti na hromady na vzdálenost do 20 m nebo s naložením na dopravní prostředek z betonu železového nebo předpjatého</t>
  </si>
  <si>
    <t>-1569440955</t>
  </si>
  <si>
    <t xml:space="preserve">3,0 "požerák </t>
  </si>
  <si>
    <t>28,0 "čelo</t>
  </si>
  <si>
    <t>131251100</t>
  </si>
  <si>
    <t>Hloubení nezapažených jam a zářezů strojně s urovnáním dna do předepsaného profilu a spádu v hornině třídy těžitelnosti I skupiny 3 do 20 m3</t>
  </si>
  <si>
    <t>491213950</t>
  </si>
  <si>
    <t>1,83 "pro zaklad požeráku</t>
  </si>
  <si>
    <t>Likvidace přebytečné zeminy podle platné legislativy (přemístění, uložení a poplatek za skládku)</t>
  </si>
  <si>
    <t>1040935857</t>
  </si>
  <si>
    <t xml:space="preserve">položka obsahuje likvidaci přebytečné zeminy </t>
  </si>
  <si>
    <t>1,83*1,8</t>
  </si>
  <si>
    <t>162270000R2</t>
  </si>
  <si>
    <t>Likvidace ŽB konstrukcí podle platné legislativy</t>
  </si>
  <si>
    <t>-1609677770</t>
  </si>
  <si>
    <t>Poznámka k položce:_x000d_
Měrná hmotnost ŽB konstrukcí 2,2 t/m3</t>
  </si>
  <si>
    <t>31,0*2,2</t>
  </si>
  <si>
    <t>275321118</t>
  </si>
  <si>
    <t>Základové konstrukce z betonu železového patky a bloky ve výkopu nebo na hlavách pilot C 30/37</t>
  </si>
  <si>
    <t>-481837565</t>
  </si>
  <si>
    <t>1,0*1,83 "základ požeráku</t>
  </si>
  <si>
    <t>Svislé a kompletní konstrukce</t>
  </si>
  <si>
    <t>320101113</t>
  </si>
  <si>
    <t>Osazení betonových a železobetonových prefabrikátů hmotnosti jednotlivě přes 5 000 do 7 000 kg</t>
  </si>
  <si>
    <t>-1066305411</t>
  </si>
  <si>
    <t>2,5</t>
  </si>
  <si>
    <t>592240000R</t>
  </si>
  <si>
    <t xml:space="preserve">Prefabrikovaný požerák  dlužemi a poklopem</t>
  </si>
  <si>
    <t>-125441524</t>
  </si>
  <si>
    <t>321321116r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</si>
  <si>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30/37, XC S3</t>
  </si>
  <si>
    <t>940736958</t>
  </si>
  <si>
    <t>2,0*1,83*0,5"roznášecí deska</t>
  </si>
  <si>
    <t>42,5 "čelo</t>
  </si>
  <si>
    <t>380356211</t>
  </si>
  <si>
    <t>Bednění kompletních konstrukcí čistíren odpadních vod, nádrží, vodojemů, kanálů konstrukcí omítaných z betonu prostého nebo železového ploch rovinných zřízení</t>
  </si>
  <si>
    <t>2089406478</t>
  </si>
  <si>
    <t>2*(2,0+1,83)*0,5</t>
  </si>
  <si>
    <t>73,9</t>
  </si>
  <si>
    <t>380356212</t>
  </si>
  <si>
    <t>Bednění kompletních konstrukcí čistíren odpadních vod, nádrží, vodojemů, kanálů konstrukcí omítaných z betonu prostého nebo železového ploch rovinných odstranění</t>
  </si>
  <si>
    <t>79035676</t>
  </si>
  <si>
    <t>77,73 "z pol. zřízení</t>
  </si>
  <si>
    <t>457312812</t>
  </si>
  <si>
    <t>Těsnicí nebo opevňovací vrstva z prostého betonu pro prostředí s mrazovými cykly tř. C 25/30, tl. vrstvy 150 mm</t>
  </si>
  <si>
    <t>-1524087834</t>
  </si>
  <si>
    <t>5,0 "pod dlažbu</t>
  </si>
  <si>
    <t>465513327</t>
  </si>
  <si>
    <t>Dlažba z lomového kamene lomařsky upraveného na cementovou maltu, s vyspárováním cementovou maltou, tl. kamene 300 mm</t>
  </si>
  <si>
    <t>-177296347</t>
  </si>
  <si>
    <t>5,0 "pod výtokem</t>
  </si>
  <si>
    <t>Ostatní konstrukce a práce, bourání</t>
  </si>
  <si>
    <t>934000000R</t>
  </si>
  <si>
    <t>Nerezová obsluhovací lávka se zábradlím</t>
  </si>
  <si>
    <t>-1794828526</t>
  </si>
  <si>
    <t>8,032*0,6</t>
  </si>
  <si>
    <t xml:space="preserve">Ocelová pozinkovaná lávka š. 0,6 m. Tvořena bude kompozitovým roštem 30x30/30 </t>
  </si>
  <si>
    <t xml:space="preserve">a pozinkovaným zábradlím oprůměru 32 mm. Délka lávky 8,032. Lávka bude vabavena </t>
  </si>
  <si>
    <t>oboustranným pozinkovaným zábradlím výšky 1,1 m, se sloupky v osovém rozestupu</t>
  </si>
  <si>
    <t xml:space="preserve">1,6 m.  Zábradlí bude opatřeno madlem a bude pevně spojeno s konstrukcí lávky.</t>
  </si>
  <si>
    <t>936501111</t>
  </si>
  <si>
    <t>Limnigrafická lať osazená v jakémkoliv sklonu</t>
  </si>
  <si>
    <t>-586628172</t>
  </si>
  <si>
    <t>985000000R</t>
  </si>
  <si>
    <t>Polyuretanový nástřik potrubí tl. do 10 mm</t>
  </si>
  <si>
    <t>-1530357506</t>
  </si>
  <si>
    <t>57,0</t>
  </si>
  <si>
    <t>3 - SO 01.3 Bezpečnostní přeliv</t>
  </si>
  <si>
    <t>113106240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</si>
  <si>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vyplněnými kamenivem</t>
  </si>
  <si>
    <t>744820203</t>
  </si>
  <si>
    <t>960,0</t>
  </si>
  <si>
    <t>-1409819885</t>
  </si>
  <si>
    <t>600,0+350,0</t>
  </si>
  <si>
    <t>122251106</t>
  </si>
  <si>
    <t>Odkopávky a prokopávky nezapažené strojně v hornině třídy těžitelnosti I skupiny 3 přes 1 000 do 5 000 m3</t>
  </si>
  <si>
    <t>-1282312927</t>
  </si>
  <si>
    <t>-1151964572</t>
  </si>
  <si>
    <t>131251105</t>
  </si>
  <si>
    <t>Hloubení nezapažených jam a zářezů strojně s urovnáním dna do předepsaného profilu a spádu v hornině třídy těžitelnosti I skupiny 3 přes 500 do 1 000 m3</t>
  </si>
  <si>
    <t>2043436916</t>
  </si>
  <si>
    <t>887,0</t>
  </si>
  <si>
    <t>Likvidace přebytečnéh zeminy podle platné legislativy (přemístění, uložení a poplatek za skládku)</t>
  </si>
  <si>
    <t>-1764280781</t>
  </si>
  <si>
    <t>(1325,0+887,0)*1,8</t>
  </si>
  <si>
    <t>162700000R2</t>
  </si>
  <si>
    <t>Likvidace vybouraných ŽB konstrukcí podle platné legislativy (přemístění, uložení, poplatek za skládku)</t>
  </si>
  <si>
    <t>-1648126823</t>
  </si>
  <si>
    <t>Poznámka k položce:_x000d_
Měrná hmotnost 2,2 t/m3</t>
  </si>
  <si>
    <t>50,0*2,2</t>
  </si>
  <si>
    <t>162740000R3</t>
  </si>
  <si>
    <t>Likvidace přebytečných panelů podle platné legislativy (přemístění, uložení, poplatek za skládku)</t>
  </si>
  <si>
    <t>537949925</t>
  </si>
  <si>
    <t>(960,0-188,0)*0,400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</si>
  <si>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</si>
  <si>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</si>
  <si>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-1367260172</t>
  </si>
  <si>
    <t>-818452565</t>
  </si>
  <si>
    <t>20,40"práh za vývarem</t>
  </si>
  <si>
    <t>14,40"práh meziskluzem a vývarem</t>
  </si>
  <si>
    <t>201,5 "vývar</t>
  </si>
  <si>
    <t>17,15"třetí práh skluzu</t>
  </si>
  <si>
    <t>16,10"druhý práh skluzu</t>
  </si>
  <si>
    <t>16,80"první práh skluzu</t>
  </si>
  <si>
    <t>2*93,5 "žebro bezp. přelivu</t>
  </si>
  <si>
    <t>2*4,80 "menší žebro bezp. přelivu</t>
  </si>
  <si>
    <t>7,0+7,0+1,0 "prahy spadiště</t>
  </si>
  <si>
    <t>-751646850</t>
  </si>
  <si>
    <t>3,4+40,8+1,8+39,6+24,0+80,0+32,0+55,3+2,6+46,0+5,7+54,3+170,0+24,2+170,0+24,2+36,0+62,0+3,0+18,4</t>
  </si>
  <si>
    <t>-1379219005</t>
  </si>
  <si>
    <t>893,0 "z pol. zřízení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</si>
  <si>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</si>
  <si>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</si>
  <si>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615237332</t>
  </si>
  <si>
    <t>893,3*0,006*1,15 "ztratné 15%</t>
  </si>
  <si>
    <t>KARI 10/100/100, žebírková, Krytí 50 mm(vymezeno distančními podložkami)</t>
  </si>
  <si>
    <t>Překrytí KARI sítí: 8,5&lt;profil&gt;12&gt;350 mm</t>
  </si>
  <si>
    <t>451315117</t>
  </si>
  <si>
    <t>Podkladní a výplňové vrstvy z betonu prostého tloušťky do 100 mm, z betonu C 25/30</t>
  </si>
  <si>
    <t>-1634155208</t>
  </si>
  <si>
    <t>1090,0</t>
  </si>
  <si>
    <t>2017712152</t>
  </si>
  <si>
    <t>970,0 "frakce 32 -63 mm</t>
  </si>
  <si>
    <t>1144120454</t>
  </si>
  <si>
    <t>970,0</t>
  </si>
  <si>
    <t>1716705334</t>
  </si>
  <si>
    <t>970*1,2 'Přepočtené koeficientem množství</t>
  </si>
  <si>
    <t>-1141527372</t>
  </si>
  <si>
    <t>hmotnost jednotlivých kamenů 100 až 250 kg</t>
  </si>
  <si>
    <t>429,0"skluz</t>
  </si>
  <si>
    <t>855,0 "bezp. přeliv</t>
  </si>
  <si>
    <t>60,0"vývar</t>
  </si>
  <si>
    <t>2076222557</t>
  </si>
  <si>
    <t>2688,0</t>
  </si>
  <si>
    <t>465513227</t>
  </si>
  <si>
    <t>Dlažba z lomového kamene lomařsky upraveného na cementovou maltu, s vyspárováním cementovou maltou, tl. kamene 250 mm</t>
  </si>
  <si>
    <t>-2068797058</t>
  </si>
  <si>
    <t>467510111</t>
  </si>
  <si>
    <t>Balvanitý skluz z lomového kamene hmotnosti kamene jednotlivě přes 300 do 3000 kg s proštěrkováním tl. vrstvy 700 až 1200 mm</t>
  </si>
  <si>
    <t>1809960026</t>
  </si>
  <si>
    <t>10,0 "rozražeče, práh vývaru</t>
  </si>
  <si>
    <t>15,0 "rozražeče, spadiště</t>
  </si>
  <si>
    <t>-387790631</t>
  </si>
  <si>
    <t>4 - SO 01.4 Zátopa nádrže</t>
  </si>
  <si>
    <t>111151104</t>
  </si>
  <si>
    <t>Odstranění travin a rákosu strojně rákosu pro jakoukoliv plochu</t>
  </si>
  <si>
    <t>-881652936</t>
  </si>
  <si>
    <t>122703603</t>
  </si>
  <si>
    <t>Odstranění nánosů z vypuštěných vodních nádrží nebo rybníků s uložením do hromad na vzdálenost do 20 m ve výkopišti při únosnosti dna přes 60 kPa</t>
  </si>
  <si>
    <t>-834315637</t>
  </si>
  <si>
    <t>19645,0</t>
  </si>
  <si>
    <t>124253101</t>
  </si>
  <si>
    <t>Vykopávky pro koryta vodotečí strojně v hornině třídy těžitelnosti I skupiny 3 přes 100 do 1 000 m3</t>
  </si>
  <si>
    <t>-1176131801</t>
  </si>
  <si>
    <t>(280,0+190,0)*0,35</t>
  </si>
  <si>
    <t>Likvidace přebytečného sedimentu podle platné legislativy (přemístění, uložení apřípadný poplatek za skládku)</t>
  </si>
  <si>
    <t>1021205560</t>
  </si>
  <si>
    <t>Poznámka k položce:_x000d_
Měrná hmotnost 1,8t/m3</t>
  </si>
  <si>
    <t>likvidace přebytečného sedimentu z nádrže</t>
  </si>
  <si>
    <t>konkrétní způsob likvidace bude zvolen zhotovitelem stavby</t>
  </si>
  <si>
    <t>možnost likvidace je ve vzdálenosti 30 km, včetně provedení rozborů pro uložení</t>
  </si>
  <si>
    <t xml:space="preserve">a poplatku za uložení, nebo rozprostření na zemědělských pozemcích v souladu </t>
  </si>
  <si>
    <t>s vyhláškou 257/2009 Sb. o používání sadimentu na ZPF, včetně vyřízení nezbytných</t>
  </si>
  <si>
    <t>povolení a provedení rozborů sedimentu a rozborů ornice na využívaných pozemcích</t>
  </si>
  <si>
    <t>součástí položky je v případě rozprostření na ZPF zajištění získání souhlasu jejich vlastníků a uživatelů</t>
  </si>
  <si>
    <t>19645,0+164,50-2610,0=17199,5</t>
  </si>
  <si>
    <t>odečet pro nasypání ostrovů</t>
  </si>
  <si>
    <t>17199,5*1,8</t>
  </si>
  <si>
    <t>162100000R</t>
  </si>
  <si>
    <t>Uložení mrtvého dřeva dodaného objednatelem</t>
  </si>
  <si>
    <t>1272631662</t>
  </si>
  <si>
    <t>10 "do litorálu</t>
  </si>
  <si>
    <t>881063588</t>
  </si>
  <si>
    <t>5 - SO 01.5 Loviště a kádiště</t>
  </si>
  <si>
    <t>131251103</t>
  </si>
  <si>
    <t>Hloubení nezapažených jam a zářezů strojně s urovnáním dna do předepsaného profilu a spádu v hornině třídy těžitelnosti I skupiny 3 přes 50 do 100 m3</t>
  </si>
  <si>
    <t>987833301</t>
  </si>
  <si>
    <t>15,0*6,0</t>
  </si>
  <si>
    <t>162000000R</t>
  </si>
  <si>
    <t>Likvidace přebytečné zeminy podle platné legislativy (přemístění, uložení a případný poplatek za skládku)</t>
  </si>
  <si>
    <t>-545981082</t>
  </si>
  <si>
    <t>Poznámka k položce:_x000d_
měrná hmotnost 1,8 t/m3</t>
  </si>
  <si>
    <t>90,0*1,8</t>
  </si>
  <si>
    <t>-1466424010</t>
  </si>
  <si>
    <t>52,57 "zídky</t>
  </si>
  <si>
    <t>-2123511870</t>
  </si>
  <si>
    <t>131,30</t>
  </si>
  <si>
    <t>2087108820</t>
  </si>
  <si>
    <t>131,30"z pol. zřízení</t>
  </si>
  <si>
    <t>-684393182</t>
  </si>
  <si>
    <t>131,3*0,006*1,15 "ztratné 15%</t>
  </si>
  <si>
    <t>1275397355</t>
  </si>
  <si>
    <t>30,0*1,6</t>
  </si>
  <si>
    <t>451571211</t>
  </si>
  <si>
    <t>Lože pod dlažby z kameniva těženého hrubého, tl. vrstvy do 100 mm</t>
  </si>
  <si>
    <t>-524161921</t>
  </si>
  <si>
    <t>240,0 "frakce 32 až 63 mm</t>
  </si>
  <si>
    <t>719776440</t>
  </si>
  <si>
    <t>2145903080</t>
  </si>
  <si>
    <t>240,0</t>
  </si>
  <si>
    <t>693000000r</t>
  </si>
  <si>
    <t xml:space="preserve">netkaná geotextilie  500g/m2</t>
  </si>
  <si>
    <t>1006329442</t>
  </si>
  <si>
    <t>240*1,2 'Přepočtené koeficientem množství</t>
  </si>
  <si>
    <t>-310774260</t>
  </si>
  <si>
    <t xml:space="preserve">240,0*0,5  "hmotnost jednotlivých kamenů 100 až 250 kg</t>
  </si>
  <si>
    <t>-442144442</t>
  </si>
  <si>
    <t>467955111</t>
  </si>
  <si>
    <t>Srubová stěna z výřezů jehličnatých stavebních Ø od 200 do 300 mm, s přitesáním ložných ploch přibitých na piloty Ø od 160 do 180 mm, délky 2 m, zaražené v osové vzdálenosti 2 m, se zavázáním stěny kleštinami Ø 120 mm do záhozu nebo zásypu za stěnou v. stěny od 0,8 do 1,5 m</t>
  </si>
  <si>
    <t>-84816963</t>
  </si>
  <si>
    <t>15,0*1,1</t>
  </si>
  <si>
    <t>Osová vzdálenost 1,5 m, zaraženy minimálně ze 2/3 své délky, modřínové nebo dubové</t>
  </si>
  <si>
    <t>dřevo. Po konzultaci s investorem možno použít dřevo smrkové. Horní část konstrukce</t>
  </si>
  <si>
    <t>provázána závitovýmí tyčemi M16. Detail viz PD.</t>
  </si>
  <si>
    <t>564231012</t>
  </si>
  <si>
    <t>Podklad nebo podsyp ze štěrkopísku ŠP s rozprostřením, vlhčením a zhutněním plochy jednotlivě do 100 m2, po zhutnění tl. 110 mm</t>
  </si>
  <si>
    <t>1371123645</t>
  </si>
  <si>
    <t>16,0*2,0 "frakce 32 až 63 mm</t>
  </si>
  <si>
    <t>584121111</t>
  </si>
  <si>
    <t>Osazení silničních dílců ze železového betonu s podkladem z kameniva těženého do tl. 40 mm jakéhokoliv druhu a velikosti, na plochu jednotlivě přes 50 do 200 m2</t>
  </si>
  <si>
    <t>1531912523</t>
  </si>
  <si>
    <t>16,0*2,0 "lože frakce 32 až 63 mm, materiál (panely) z rozebraných ploch</t>
  </si>
  <si>
    <t>-2038117299</t>
  </si>
  <si>
    <t>6 - SO 01.6 Ostrovy</t>
  </si>
  <si>
    <t>-1264942640</t>
  </si>
  <si>
    <t>-1019242669</t>
  </si>
  <si>
    <t>2610,0 "zemina z nádrže</t>
  </si>
  <si>
    <t>171151131</t>
  </si>
  <si>
    <t>Uložení sypanin do násypů strojně s rozprostřením sypaniny ve vrstvách a s hrubým urovnáním zhutněných z hornin nesoudržných a soudržných střídavě ukládaných</t>
  </si>
  <si>
    <t>1238015692</t>
  </si>
  <si>
    <t>2610,0 "nasypání ostrova</t>
  </si>
  <si>
    <t>183101115</t>
  </si>
  <si>
    <t>Hloubení jamek pro vysazování rostlin v zemině tř.1 až 4 bez výměny půdy v rovině nebo na svahu do 1:5, objemu přes 0,125 do 0,40 m3</t>
  </si>
  <si>
    <t>-713588564</t>
  </si>
  <si>
    <t>3 "pro odrostky vrb</t>
  </si>
  <si>
    <t>184201111</t>
  </si>
  <si>
    <t>Výsadba stromů bez balu do předem vyhloubené jamky se zalitím v rovině nebo na svahu do 1:5, při výšce kmene do 1,8 m</t>
  </si>
  <si>
    <t>728093105</t>
  </si>
  <si>
    <t>026400000R</t>
  </si>
  <si>
    <t>Vrba bílá, obvod kmínku 12 - 14 cm, se zapěstovanou korunkou</t>
  </si>
  <si>
    <t>1735164265</t>
  </si>
  <si>
    <t>184215113</t>
  </si>
  <si>
    <t>Ukotvení dřeviny kůly jedním kůlem, délky přes 2 do 3 m</t>
  </si>
  <si>
    <t>-1868027843</t>
  </si>
  <si>
    <t>60591257</t>
  </si>
  <si>
    <t>kůl vyvazovací dřevěný impregnovaný D 8cm dl 3m</t>
  </si>
  <si>
    <t>-211688426</t>
  </si>
  <si>
    <t>3 "k odrostkům</t>
  </si>
  <si>
    <t>1+1 "kotvení loďky</t>
  </si>
  <si>
    <t>232312111</t>
  </si>
  <si>
    <t>Opracování pilot ze dřeva průměru přes 120 mm</t>
  </si>
  <si>
    <t>525034055</t>
  </si>
  <si>
    <t>420*4,0*3,14*0,2*0,2*1,15</t>
  </si>
  <si>
    <t>232321121</t>
  </si>
  <si>
    <t>Zaražení nebo nastražení a zaberanění dřevěných kůlů nebo pilot svislých průměru přes 120 mm, na délku od 0 do 3 m</t>
  </si>
  <si>
    <t>-2099376941</t>
  </si>
  <si>
    <t>420*2,0</t>
  </si>
  <si>
    <t>(1+1)*1,0</t>
  </si>
  <si>
    <t>05217108r</t>
  </si>
  <si>
    <t>kulatina</t>
  </si>
  <si>
    <t>-568392017</t>
  </si>
  <si>
    <t>bude vybráno dřevo modřínové nebo dubové, nejlépe z lokálního výskytu</t>
  </si>
  <si>
    <t>po konzultaci s investorem možno použít dřevo smrkové.</t>
  </si>
  <si>
    <t>Průměr kulatiny 0,4 m, délka min. 4 m, zaraženy minimálně z 1/2 své délky</t>
  </si>
  <si>
    <t>-2112182460</t>
  </si>
  <si>
    <t>396,0</t>
  </si>
  <si>
    <t>2066468883</t>
  </si>
  <si>
    <t>396*1,2 'Přepočtené koeficientem množství</t>
  </si>
  <si>
    <t>1036455190</t>
  </si>
  <si>
    <t>80,0*2,0</t>
  </si>
  <si>
    <t>80,0*2,8</t>
  </si>
  <si>
    <t>464511111</t>
  </si>
  <si>
    <t>Pohoz dna nebo svahů jakékoliv tloušťky z lomového kamene neupraveného tříděného z terénu</t>
  </si>
  <si>
    <t>-1252490446</t>
  </si>
  <si>
    <t xml:space="preserve">135,0*0,5 " směs kameniva,  zrnitost  63 až 125 mm</t>
  </si>
  <si>
    <t>2008997367</t>
  </si>
  <si>
    <t>135,0*0,5</t>
  </si>
  <si>
    <t>624430789</t>
  </si>
  <si>
    <t>7 - SO 01.7 Sjezd do nádrže</t>
  </si>
  <si>
    <t>PSV - Práce a dodávky PSV</t>
  </si>
  <si>
    <t xml:space="preserve">    783 - Dokončovací práce - nátěry</t>
  </si>
  <si>
    <t>HZS - Hodinové zúčtovací sazby</t>
  </si>
  <si>
    <t>1957816145</t>
  </si>
  <si>
    <t>18,0*6,0+12,0*4,0 "pod panely, frakce 32 až 63 mm</t>
  </si>
  <si>
    <t>-545772062</t>
  </si>
  <si>
    <t>18,0*6,0+12,0*4,0 "lože frakce 32 až 63 mm, materiál (panely) z rozebraných ploch</t>
  </si>
  <si>
    <t>PSV</t>
  </si>
  <si>
    <t>Práce a dodávky PSV</t>
  </si>
  <si>
    <t>783</t>
  </si>
  <si>
    <t>Dokončovací práce - nátěry</t>
  </si>
  <si>
    <t>783314201</t>
  </si>
  <si>
    <t>Základní antikorozní nátěr zámečnických konstrukcí jednonásobný syntetický standardní</t>
  </si>
  <si>
    <t>690179247</t>
  </si>
  <si>
    <t>70,0 "kontejner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</si>
  <si>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</si>
  <si>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</si>
  <si>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</si>
  <si>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</si>
  <si>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</si>
  <si>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</si>
  <si>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-283984298</t>
  </si>
  <si>
    <t>2*1,0 "pomocné práce, přemístění kontejneru</t>
  </si>
  <si>
    <t>8 - SO 1. 8 Nátoky a výtoky</t>
  </si>
  <si>
    <t>Soupis:</t>
  </si>
  <si>
    <t xml:space="preserve">8.1 - SO 1.8.1  Nátok -Výpustek</t>
  </si>
  <si>
    <t>111103213</t>
  </si>
  <si>
    <t>Kosení travin a vodních rostlin ve vegetačním období divokého porostu hustého</t>
  </si>
  <si>
    <t>ha</t>
  </si>
  <si>
    <t>1843602048</t>
  </si>
  <si>
    <t>50,0*8,0*0,0001</t>
  </si>
  <si>
    <t>111251102</t>
  </si>
  <si>
    <t>Odstranění křovin a stromů s odstraněním kořenů strojně průměru kmene do 100 mm v rovině nebo ve svahu sklonu terénu do 1:5, při celkové ploše přes 100 do 500 m2</t>
  </si>
  <si>
    <t>-1357471185</t>
  </si>
  <si>
    <t>50,0</t>
  </si>
  <si>
    <t>112150000R</t>
  </si>
  <si>
    <t>Likvidace dřevní hmoty z náletových dřevin</t>
  </si>
  <si>
    <t>-580209032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</si>
  <si>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</si>
  <si>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</si>
  <si>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-963899729</t>
  </si>
  <si>
    <t>50,0*4,0*0,2</t>
  </si>
  <si>
    <t>-141896870</t>
  </si>
  <si>
    <t>40,0*1,8</t>
  </si>
  <si>
    <t>185803107</t>
  </si>
  <si>
    <t>Shrabání pokoseného porostu a organických naplavenin s odvozem do 20 km vodního rostlinstva z břehu i z vody</t>
  </si>
  <si>
    <t>-2058035897</t>
  </si>
  <si>
    <t>8.2 - SO 1.8.2 Nátok - Chlumský potok</t>
  </si>
  <si>
    <t>111103313</t>
  </si>
  <si>
    <t>Kosení travin a vodních rostlin po vegetačním období divokého porostu hustého</t>
  </si>
  <si>
    <t>-745686047</t>
  </si>
  <si>
    <t>50,0*6,2*0,0001</t>
  </si>
  <si>
    <t>1213773441</t>
  </si>
  <si>
    <t>100,0</t>
  </si>
  <si>
    <t>1507032997</t>
  </si>
  <si>
    <t>851358765</t>
  </si>
  <si>
    <t>50,0*2,0*0,2</t>
  </si>
  <si>
    <t>-1063100946</t>
  </si>
  <si>
    <t>Poznámka k položce:_x000d_
měrná hmotnost 1,8t/m3</t>
  </si>
  <si>
    <t>20,0*1,8</t>
  </si>
  <si>
    <t>424963811</t>
  </si>
  <si>
    <t>0,031</t>
  </si>
  <si>
    <t>8.3 - SO 1.8.3 Odpadní koryto</t>
  </si>
  <si>
    <t>-357641550</t>
  </si>
  <si>
    <t xml:space="preserve">Likvidace přebytečné zeminy podle platné legislativy (přemístění, uložení apřípadný  poplatek za skládku)</t>
  </si>
  <si>
    <t>-828922146</t>
  </si>
  <si>
    <t>544621174</t>
  </si>
  <si>
    <t>2 "pro odrostky olše lepkavé</t>
  </si>
  <si>
    <t>-895252868</t>
  </si>
  <si>
    <t>026422000R</t>
  </si>
  <si>
    <t>olše lepkavá, obvod kmínku 12 - 14 cm, se zapěstovanou korunkou</t>
  </si>
  <si>
    <t>1581489263</t>
  </si>
  <si>
    <t>1922930429</t>
  </si>
  <si>
    <t>1109752103</t>
  </si>
  <si>
    <t>2 "k odrostkům</t>
  </si>
  <si>
    <t>321000000R</t>
  </si>
  <si>
    <t>Osazení ocelových prvků</t>
  </si>
  <si>
    <t>-590949027</t>
  </si>
  <si>
    <t>1498695858</t>
  </si>
  <si>
    <t>6,8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</si>
  <si>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</si>
  <si>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</si>
  <si>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-536675259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</si>
  <si>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</si>
  <si>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</si>
  <si>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-180904874</t>
  </si>
  <si>
    <t>13389001r</t>
  </si>
  <si>
    <t>ocel profilová jakost S235JR (11 375) průřez HEM 160</t>
  </si>
  <si>
    <t>257362581</t>
  </si>
  <si>
    <t>Poznámka k položce:_x000d_
Hmotnost: 76,20 kg/m</t>
  </si>
  <si>
    <t>0,090 "vodicí drážky a příslušenství</t>
  </si>
  <si>
    <t>668611617</t>
  </si>
  <si>
    <t>20,8*0,006*1,15</t>
  </si>
  <si>
    <t>-1776682392</t>
  </si>
  <si>
    <t>6,2*1,4</t>
  </si>
  <si>
    <t>444992663</t>
  </si>
  <si>
    <t>14,40 "frakce 32 až 63 mm</t>
  </si>
  <si>
    <t>1921083012</t>
  </si>
  <si>
    <t>-537654549</t>
  </si>
  <si>
    <t>14,40</t>
  </si>
  <si>
    <t>-449425380</t>
  </si>
  <si>
    <t>14,4*1,2 'Přepočtené koeficientem množství</t>
  </si>
  <si>
    <t>-1923205598</t>
  </si>
  <si>
    <t>36,0 "hmotnost jednotlivých kamenů 100 až 200 kg</t>
  </si>
  <si>
    <t>1302325792</t>
  </si>
  <si>
    <t>72,0</t>
  </si>
  <si>
    <t>934956124</t>
  </si>
  <si>
    <t>Přepadová a ochranná zařízení nádrží dřevěná hradítka (dluže požeráku) š.150 mm, bez nátěru, s potřebným kováním z dubového dřeva, tl. 50 mm</t>
  </si>
  <si>
    <t>31654228</t>
  </si>
  <si>
    <t>-248490756</t>
  </si>
  <si>
    <t>9 - VRN Vedlejší a ostatní náklady</t>
  </si>
  <si>
    <t>OST - Vedlejší a ostatní rozpočtové náklady</t>
  </si>
  <si>
    <t xml:space="preserve">    09 - Ostatní náklady</t>
  </si>
  <si>
    <t>N00 - VON Vedlejší a ostatní práce</t>
  </si>
  <si>
    <t>VRN - Vedlejší rozpočtové náklady</t>
  </si>
  <si>
    <t>OST</t>
  </si>
  <si>
    <t>Vedlejší a ostatní rozpočtové náklady</t>
  </si>
  <si>
    <t>09</t>
  </si>
  <si>
    <t>Ostatní náklady</t>
  </si>
  <si>
    <t>09921</t>
  </si>
  <si>
    <t>Zajištění biologického dozoru odborně způsobilou osobou</t>
  </si>
  <si>
    <t>soubor</t>
  </si>
  <si>
    <t>895454886</t>
  </si>
  <si>
    <t>"viz příloha ...."</t>
  </si>
  <si>
    <t>"biologický dozor po dobu stavby"</t>
  </si>
  <si>
    <t>"zajištění terénního monitoringu staveniště"</t>
  </si>
  <si>
    <t>"sledování výskytu ochranářsky významných organismů"</t>
  </si>
  <si>
    <t>"zajištění plnění podmínek orgánu ochrany přírody"</t>
  </si>
  <si>
    <t>"zpracování zprávy o výsledcích biologického dozoru"</t>
  </si>
  <si>
    <t>0993</t>
  </si>
  <si>
    <t>Zajištění dopravně inženýrských opatření</t>
  </si>
  <si>
    <t>-630678496</t>
  </si>
  <si>
    <t>- zajištění dopravně inženýrských opatření</t>
  </si>
  <si>
    <t>- zajištění zřízení a likvidace dopravního značení</t>
  </si>
  <si>
    <t>09991</t>
  </si>
  <si>
    <t>Zajištění fotodokumentace veškerých konstrukcí, které budou v průběhu výstavby skryty nebo zakryty</t>
  </si>
  <si>
    <t>1125266684</t>
  </si>
  <si>
    <t>N00</t>
  </si>
  <si>
    <t>VON Vedlejší a ostatní práce</t>
  </si>
  <si>
    <t>011 R</t>
  </si>
  <si>
    <t xml:space="preserve">Protokolární předání stavbou dotčených pozemků a komunikací, uvedených do původního stavu, zpět jejich vlastníkům. </t>
  </si>
  <si>
    <t>163251560</t>
  </si>
  <si>
    <t>1 "včetně uvedení do půvpdního stavu přístupů a komunikací</t>
  </si>
  <si>
    <t>013 R</t>
  </si>
  <si>
    <t>Zpracování a předání dokumentace skutečného provedení stavby (2 paré + 1 v elektronické formě) objednateli a zaměření skutečného provedení stavby – geodetická část dokumentace (2 paré + 1 v elektronické formě) v rozsahu odpovídajícím příslušným právním předpisům. Pořízení fotodokumentace stavby.</t>
  </si>
  <si>
    <t>-937630571</t>
  </si>
  <si>
    <t>014 R</t>
  </si>
  <si>
    <t xml:space="preserve">Zpracování realizační dokumentace, jedna se především o:_x000d_
-Výrobní dokumentace pažení stavebních jam_x000d_
-Podrobné vytyčovací výkresy_x000d_
-Aktualizace prováděcí dokumentace dle nových skutečností_x000d_
</t>
  </si>
  <si>
    <t>-759596072</t>
  </si>
  <si>
    <t>1 R</t>
  </si>
  <si>
    <t>Vytýčení inženýrských sítí a zařízení, včetně zajištění případné aktualizace vyjádření správců sítí, která pozbudou platnosti v období mezi předáním staveniště a vytyčením sítí.</t>
  </si>
  <si>
    <t>1816598316</t>
  </si>
  <si>
    <t>16 R</t>
  </si>
  <si>
    <t>Zpracování geometrického plánu.</t>
  </si>
  <si>
    <t>-1004477214</t>
  </si>
  <si>
    <t xml:space="preserve">1 </t>
  </si>
  <si>
    <t>17 R</t>
  </si>
  <si>
    <t>Plnění a zajištění poviností vyplývajících ze zpracovaného plánu BOZP</t>
  </si>
  <si>
    <t>1255222158</t>
  </si>
  <si>
    <t>18 R</t>
  </si>
  <si>
    <t xml:space="preserve">Aktualizace manipulačního a provozního řádu, povodňového a havarijního  plánu</t>
  </si>
  <si>
    <t>-2032330689</t>
  </si>
  <si>
    <t>1 "Aktualizace manipulačního řádu, povodňového</t>
  </si>
  <si>
    <t>19 R</t>
  </si>
  <si>
    <t>Posouzení geotechnika pro založení objektů a posouzení zemin vč. návrhu jejich úprav a potřeb. zkoušek</t>
  </si>
  <si>
    <t>608894988</t>
  </si>
  <si>
    <t xml:space="preserve">V rámci IGP byla nalezena vrstva písků, plně saturovaných. Její rozsah není znám, </t>
  </si>
  <si>
    <t>ale předpokládáme, že jde o lokální záležitost, která nijak nenarušuje bezpečnost hráze.</t>
  </si>
  <si>
    <t xml:space="preserve">Pokud však bude při stavebních pracích na tuto vrstvu naraženo, bude nutná její sanace. </t>
  </si>
  <si>
    <t xml:space="preserve">Sanace bude v tomto případě zahrnovat odstranění této části vrstvy a její nahrazení jílovým, </t>
  </si>
  <si>
    <t>nepropustným těsněním.</t>
  </si>
  <si>
    <t xml:space="preserve">Je navržena rekonstrukce stávající hráze. Z IGP je patrné, že část zemní hráze je tvořena jak vhodnými, </t>
  </si>
  <si>
    <t>tak nevhodnými materiály pro homogenní hráz (místy až do hloubky 1,1 m)</t>
  </si>
  <si>
    <t>Z tohoto důvodu je nutné nejprve odstranit stávající nevhodné půdní vrstvy.</t>
  </si>
  <si>
    <t xml:space="preserve">Jejich mocnost není známa v každém místě hráze. </t>
  </si>
  <si>
    <t>Z těchto důvodů je nutná pravidelná účast geotechnika přímo na stavbě.</t>
  </si>
  <si>
    <t>3 R</t>
  </si>
  <si>
    <t>Vytyčení stavby (případně pozemků nebo provedení jiných geodetických prací*) odborně způsobilou osobou v oboru zeměměřictví.</t>
  </si>
  <si>
    <t>1426016525</t>
  </si>
  <si>
    <t>5 R</t>
  </si>
  <si>
    <t>Zajištění umístění štítku o povolení stavby na viditelném místě u vstupu na staveniště.</t>
  </si>
  <si>
    <t>-1219955515</t>
  </si>
  <si>
    <t>6 R</t>
  </si>
  <si>
    <t>Provedení opatření vyplývajících z povodňového a havarijního plánu.</t>
  </si>
  <si>
    <t>-1768440089</t>
  </si>
  <si>
    <t>R011</t>
  </si>
  <si>
    <t>Zajištění kompletního zařízení staveniště a jeho připojení na sítě včetně následného odstranění</t>
  </si>
  <si>
    <t>-710906368</t>
  </si>
  <si>
    <t>- zajištění místnosti pro TDI v ZS vč. jejího vybavení</t>
  </si>
  <si>
    <t xml:space="preserve"> po celou dobu realizace stavby </t>
  </si>
  <si>
    <t>- součástí zajištěných prostor na stavebě bude stůl, židle pro jednání a projednání. Včetně elektropřípojky a topení</t>
  </si>
  <si>
    <t>- zajištění ohlášení všech staveb zařízení staveniště dle §104 odst. (2) zákona č. 183/2006 Sb.</t>
  </si>
  <si>
    <t>- zajištění oplocení prostoru ZS, jeho napojení na inž. sítě</t>
  </si>
  <si>
    <t>- zajištění zřízení a odstranění dočasných komunikací, sjezdů a nájezdů pro realizaci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</si>
  <si>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</si>
  <si>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 a průběžné čištění používaných komunikací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</si>
  <si>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</si>
  <si>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</si>
  <si>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proti poškození během realizace stavby</t>
  </si>
  <si>
    <t>- vedení deníku - nakládání s ornicí, ochrana ZPF</t>
  </si>
  <si>
    <t xml:space="preserve">-zajištění opatření proti znehodnocení ornice a jejich deponií </t>
  </si>
  <si>
    <t>- vedení deníku - evidence odpadů</t>
  </si>
  <si>
    <t>R012</t>
  </si>
  <si>
    <t>Náhrada za ušlý zisk při využití pozemku mezideponie na ZPF</t>
  </si>
  <si>
    <t>-1734527262</t>
  </si>
  <si>
    <t>- Náhrada za ušlý zisk při realizaci stavby za využití mezideponie uživateli pozemku - panu Musilovi</t>
  </si>
  <si>
    <t>VRN</t>
  </si>
  <si>
    <t>Vedlejší rozpočtové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</si>
</sst>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20210208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VN Skalice - rekonstrukce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Sebranice u Boskovic, Skalice n. Svitavou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29. 9. 2022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26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Moravy,s.p., Dřevařská 11, 602 00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Šindlar s.r.o., Na Brně 372/2a,500 06 Hradec Král.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Jakub Kološ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ROUND(AG95+SUM(AG96:AG102)+AG106,2)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ROUND(AS95+SUM(AS96:AS102)+AS106,2)</f>
        <v>0</v>
      </c>
      <c r="AT94" s="114">
        <f>ROUND(SUM(AV94:AW94),2)</f>
        <v>0</v>
      </c>
      <c r="AU94" s="115">
        <f>ROUND(AU95+SUM(AU96:AU102)+AU106,5)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ROUND(AZ95+SUM(AZ96:AZ102)+AZ106,2)</f>
        <v>0</v>
      </c>
      <c r="BA94" s="114">
        <f>ROUND(BA95+SUM(BA96:BA102)+BA106,2)</f>
        <v>0</v>
      </c>
      <c r="BB94" s="114">
        <f>ROUND(BB95+SUM(BB96:BB102)+BB106,2)</f>
        <v>0</v>
      </c>
      <c r="BC94" s="114">
        <f>ROUND(BC95+SUM(BC96:BC102)+BC106,2)</f>
        <v>0</v>
      </c>
      <c r="BD94" s="116">
        <f>ROUND(BD95+SUM(BD96:BD102)+BD106,2)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19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SO 01.1 Hráz'!J30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'1 - SO 01.1 Hráz'!P123</f>
        <v>0</v>
      </c>
      <c r="AV95" s="128">
        <f>'1 - SO 01.1 Hráz'!J33</f>
        <v>0</v>
      </c>
      <c r="AW95" s="128">
        <f>'1 - SO 01.1 Hráz'!J34</f>
        <v>0</v>
      </c>
      <c r="AX95" s="128">
        <f>'1 - SO 01.1 Hráz'!J35</f>
        <v>0</v>
      </c>
      <c r="AY95" s="128">
        <f>'1 - SO 01.1 Hráz'!J36</f>
        <v>0</v>
      </c>
      <c r="AZ95" s="128">
        <f>'1 - SO 01.1 Hráz'!F33</f>
        <v>0</v>
      </c>
      <c r="BA95" s="128">
        <f>'1 - SO 01.1 Hráz'!F34</f>
        <v>0</v>
      </c>
      <c r="BB95" s="128">
        <f>'1 - SO 01.1 Hráz'!F35</f>
        <v>0</v>
      </c>
      <c r="BC95" s="128">
        <f>'1 - SO 01.1 Hráz'!F36</f>
        <v>0</v>
      </c>
      <c r="BD95" s="130">
        <f>'1 - SO 01.1 Hráz'!F37</f>
        <v>0</v>
      </c>
      <c r="BE95" s="7"/>
      <c r="BT95" s="131" t="s">
        <v>83</v>
      </c>
      <c r="BV95" s="131" t="s">
        <v>80</v>
      </c>
      <c r="BW95" s="131" t="s">
        <v>86</v>
      </c>
      <c r="BX95" s="131" t="s">
        <v>5</v>
      </c>
      <c r="CL95" s="131" t="s">
        <v>19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SO 01.2 Výpustný objekt'!J30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'2 - SO 01.2 Výpustný objekt'!P122</f>
        <v>0</v>
      </c>
      <c r="AV96" s="128">
        <f>'2 - SO 01.2 Výpustný objekt'!J33</f>
        <v>0</v>
      </c>
      <c r="AW96" s="128">
        <f>'2 - SO 01.2 Výpustný objekt'!J34</f>
        <v>0</v>
      </c>
      <c r="AX96" s="128">
        <f>'2 - SO 01.2 Výpustný objekt'!J35</f>
        <v>0</v>
      </c>
      <c r="AY96" s="128">
        <f>'2 - SO 01.2 Výpustný objekt'!J36</f>
        <v>0</v>
      </c>
      <c r="AZ96" s="128">
        <f>'2 - SO 01.2 Výpustný objekt'!F33</f>
        <v>0</v>
      </c>
      <c r="BA96" s="128">
        <f>'2 - SO 01.2 Výpustný objekt'!F34</f>
        <v>0</v>
      </c>
      <c r="BB96" s="128">
        <f>'2 - SO 01.2 Výpustný objekt'!F35</f>
        <v>0</v>
      </c>
      <c r="BC96" s="128">
        <f>'2 - SO 01.2 Výpustný objekt'!F36</f>
        <v>0</v>
      </c>
      <c r="BD96" s="130">
        <f>'2 - SO 01.2 Výpustný objekt'!F37</f>
        <v>0</v>
      </c>
      <c r="BE96" s="7"/>
      <c r="BT96" s="131" t="s">
        <v>83</v>
      </c>
      <c r="BV96" s="131" t="s">
        <v>80</v>
      </c>
      <c r="BW96" s="131" t="s">
        <v>89</v>
      </c>
      <c r="BX96" s="131" t="s">
        <v>5</v>
      </c>
      <c r="CL96" s="131" t="s">
        <v>19</v>
      </c>
      <c r="CM96" s="131" t="s">
        <v>87</v>
      </c>
    </row>
    <row r="97" s="7" customFormat="1" ht="16.5" customHeight="1">
      <c r="A97" s="119" t="s">
        <v>82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'3 - SO 01.3 Bezpečnostní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'3 - SO 01.3 Bezpečnostní ...'!P121</f>
        <v>0</v>
      </c>
      <c r="AV97" s="128">
        <f>'3 - SO 01.3 Bezpečnostní ...'!J33</f>
        <v>0</v>
      </c>
      <c r="AW97" s="128">
        <f>'3 - SO 01.3 Bezpečnostní ...'!J34</f>
        <v>0</v>
      </c>
      <c r="AX97" s="128">
        <f>'3 - SO 01.3 Bezpečnostní ...'!J35</f>
        <v>0</v>
      </c>
      <c r="AY97" s="128">
        <f>'3 - SO 01.3 Bezpečnostní ...'!J36</f>
        <v>0</v>
      </c>
      <c r="AZ97" s="128">
        <f>'3 - SO 01.3 Bezpečnostní ...'!F33</f>
        <v>0</v>
      </c>
      <c r="BA97" s="128">
        <f>'3 - SO 01.3 Bezpečnostní ...'!F34</f>
        <v>0</v>
      </c>
      <c r="BB97" s="128">
        <f>'3 - SO 01.3 Bezpečnostní ...'!F35</f>
        <v>0</v>
      </c>
      <c r="BC97" s="128">
        <f>'3 - SO 01.3 Bezpečnostní ...'!F36</f>
        <v>0</v>
      </c>
      <c r="BD97" s="130">
        <f>'3 - SO 01.3 Bezpečnostní ...'!F37</f>
        <v>0</v>
      </c>
      <c r="BE97" s="7"/>
      <c r="BT97" s="131" t="s">
        <v>83</v>
      </c>
      <c r="BV97" s="131" t="s">
        <v>80</v>
      </c>
      <c r="BW97" s="131" t="s">
        <v>92</v>
      </c>
      <c r="BX97" s="131" t="s">
        <v>5</v>
      </c>
      <c r="CL97" s="131" t="s">
        <v>19</v>
      </c>
      <c r="CM97" s="131" t="s">
        <v>87</v>
      </c>
    </row>
    <row r="98" s="7" customFormat="1" ht="16.5" customHeight="1">
      <c r="A98" s="119" t="s">
        <v>82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'4 - SO 01.4 Zátopa nádrže'!J30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'4 - SO 01.4 Zátopa nádrže'!P118</f>
        <v>0</v>
      </c>
      <c r="AV98" s="128">
        <f>'4 - SO 01.4 Zátopa nádrže'!J33</f>
        <v>0</v>
      </c>
      <c r="AW98" s="128">
        <f>'4 - SO 01.4 Zátopa nádrže'!J34</f>
        <v>0</v>
      </c>
      <c r="AX98" s="128">
        <f>'4 - SO 01.4 Zátopa nádrže'!J35</f>
        <v>0</v>
      </c>
      <c r="AY98" s="128">
        <f>'4 - SO 01.4 Zátopa nádrže'!J36</f>
        <v>0</v>
      </c>
      <c r="AZ98" s="128">
        <f>'4 - SO 01.4 Zátopa nádrže'!F33</f>
        <v>0</v>
      </c>
      <c r="BA98" s="128">
        <f>'4 - SO 01.4 Zátopa nádrže'!F34</f>
        <v>0</v>
      </c>
      <c r="BB98" s="128">
        <f>'4 - SO 01.4 Zátopa nádrže'!F35</f>
        <v>0</v>
      </c>
      <c r="BC98" s="128">
        <f>'4 - SO 01.4 Zátopa nádrže'!F36</f>
        <v>0</v>
      </c>
      <c r="BD98" s="130">
        <f>'4 - SO 01.4 Zátopa nádrže'!F37</f>
        <v>0</v>
      </c>
      <c r="BE98" s="7"/>
      <c r="BT98" s="131" t="s">
        <v>83</v>
      </c>
      <c r="BV98" s="131" t="s">
        <v>80</v>
      </c>
      <c r="BW98" s="131" t="s">
        <v>95</v>
      </c>
      <c r="BX98" s="131" t="s">
        <v>5</v>
      </c>
      <c r="CL98" s="131" t="s">
        <v>19</v>
      </c>
      <c r="CM98" s="131" t="s">
        <v>87</v>
      </c>
    </row>
    <row r="99" s="7" customFormat="1" ht="16.5" customHeight="1">
      <c r="A99" s="119" t="s">
        <v>82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'5 - SO 01.5 Loviště a kád...'!J30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'5 - SO 01.5 Loviště a kád...'!P122</f>
        <v>0</v>
      </c>
      <c r="AV99" s="128">
        <f>'5 - SO 01.5 Loviště a kád...'!J33</f>
        <v>0</v>
      </c>
      <c r="AW99" s="128">
        <f>'5 - SO 01.5 Loviště a kád...'!J34</f>
        <v>0</v>
      </c>
      <c r="AX99" s="128">
        <f>'5 - SO 01.5 Loviště a kád...'!J35</f>
        <v>0</v>
      </c>
      <c r="AY99" s="128">
        <f>'5 - SO 01.5 Loviště a kád...'!J36</f>
        <v>0</v>
      </c>
      <c r="AZ99" s="128">
        <f>'5 - SO 01.5 Loviště a kád...'!F33</f>
        <v>0</v>
      </c>
      <c r="BA99" s="128">
        <f>'5 - SO 01.5 Loviště a kád...'!F34</f>
        <v>0</v>
      </c>
      <c r="BB99" s="128">
        <f>'5 - SO 01.5 Loviště a kád...'!F35</f>
        <v>0</v>
      </c>
      <c r="BC99" s="128">
        <f>'5 - SO 01.5 Loviště a kád...'!F36</f>
        <v>0</v>
      </c>
      <c r="BD99" s="130">
        <f>'5 - SO 01.5 Loviště a kád...'!F37</f>
        <v>0</v>
      </c>
      <c r="BE99" s="7"/>
      <c r="BT99" s="131" t="s">
        <v>83</v>
      </c>
      <c r="BV99" s="131" t="s">
        <v>80</v>
      </c>
      <c r="BW99" s="131" t="s">
        <v>98</v>
      </c>
      <c r="BX99" s="131" t="s">
        <v>5</v>
      </c>
      <c r="CL99" s="131" t="s">
        <v>19</v>
      </c>
      <c r="CM99" s="131" t="s">
        <v>87</v>
      </c>
    </row>
    <row r="100" s="7" customFormat="1" ht="16.5" customHeight="1">
      <c r="A100" s="119" t="s">
        <v>82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'6 - SO 01.6 Ostrovy'!J30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'6 - SO 01.6 Ostrovy'!P121</f>
        <v>0</v>
      </c>
      <c r="AV100" s="128">
        <f>'6 - SO 01.6 Ostrovy'!J33</f>
        <v>0</v>
      </c>
      <c r="AW100" s="128">
        <f>'6 - SO 01.6 Ostrovy'!J34</f>
        <v>0</v>
      </c>
      <c r="AX100" s="128">
        <f>'6 - SO 01.6 Ostrovy'!J35</f>
        <v>0</v>
      </c>
      <c r="AY100" s="128">
        <f>'6 - SO 01.6 Ostrovy'!J36</f>
        <v>0</v>
      </c>
      <c r="AZ100" s="128">
        <f>'6 - SO 01.6 Ostrovy'!F33</f>
        <v>0</v>
      </c>
      <c r="BA100" s="128">
        <f>'6 - SO 01.6 Ostrovy'!F34</f>
        <v>0</v>
      </c>
      <c r="BB100" s="128">
        <f>'6 - SO 01.6 Ostrovy'!F35</f>
        <v>0</v>
      </c>
      <c r="BC100" s="128">
        <f>'6 - SO 01.6 Ostrovy'!F36</f>
        <v>0</v>
      </c>
      <c r="BD100" s="130">
        <f>'6 - SO 01.6 Ostrovy'!F37</f>
        <v>0</v>
      </c>
      <c r="BE100" s="7"/>
      <c r="BT100" s="131" t="s">
        <v>83</v>
      </c>
      <c r="BV100" s="131" t="s">
        <v>80</v>
      </c>
      <c r="BW100" s="131" t="s">
        <v>101</v>
      </c>
      <c r="BX100" s="131" t="s">
        <v>5</v>
      </c>
      <c r="CL100" s="131" t="s">
        <v>19</v>
      </c>
      <c r="CM100" s="131" t="s">
        <v>87</v>
      </c>
    </row>
    <row r="101" s="7" customFormat="1" ht="16.5" customHeight="1">
      <c r="A101" s="119" t="s">
        <v>82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'7 - SO 01.7 Sjezd do nádrže'!J30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'7 - SO 01.7 Sjezd do nádrže'!P121</f>
        <v>0</v>
      </c>
      <c r="AV101" s="128">
        <f>'7 - SO 01.7 Sjezd do nádrže'!J33</f>
        <v>0</v>
      </c>
      <c r="AW101" s="128">
        <f>'7 - SO 01.7 Sjezd do nádrže'!J34</f>
        <v>0</v>
      </c>
      <c r="AX101" s="128">
        <f>'7 - SO 01.7 Sjezd do nádrže'!J35</f>
        <v>0</v>
      </c>
      <c r="AY101" s="128">
        <f>'7 - SO 01.7 Sjezd do nádrže'!J36</f>
        <v>0</v>
      </c>
      <c r="AZ101" s="128">
        <f>'7 - SO 01.7 Sjezd do nádrže'!F33</f>
        <v>0</v>
      </c>
      <c r="BA101" s="128">
        <f>'7 - SO 01.7 Sjezd do nádrže'!F34</f>
        <v>0</v>
      </c>
      <c r="BB101" s="128">
        <f>'7 - SO 01.7 Sjezd do nádrže'!F35</f>
        <v>0</v>
      </c>
      <c r="BC101" s="128">
        <f>'7 - SO 01.7 Sjezd do nádrže'!F36</f>
        <v>0</v>
      </c>
      <c r="BD101" s="130">
        <f>'7 - SO 01.7 Sjezd do nádrže'!F37</f>
        <v>0</v>
      </c>
      <c r="BE101" s="7"/>
      <c r="BT101" s="131" t="s">
        <v>83</v>
      </c>
      <c r="BV101" s="131" t="s">
        <v>80</v>
      </c>
      <c r="BW101" s="131" t="s">
        <v>104</v>
      </c>
      <c r="BX101" s="131" t="s">
        <v>5</v>
      </c>
      <c r="CL101" s="131" t="s">
        <v>19</v>
      </c>
      <c r="CM101" s="131" t="s">
        <v>87</v>
      </c>
    </row>
    <row r="102" s="7" customFormat="1" ht="16.5" customHeight="1">
      <c r="A102" s="7"/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32">
        <f>ROUND(SUM(AG103:AG105),2)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f>ROUND(SUM(AS103:AS105),2)</f>
        <v>0</v>
      </c>
      <c r="AT102" s="128">
        <f>ROUND(SUM(AV102:AW102),2)</f>
        <v>0</v>
      </c>
      <c r="AU102" s="129">
        <f>ROUND(SUM(AU103:AU105),5)</f>
        <v>0</v>
      </c>
      <c r="AV102" s="128">
        <f>ROUND(AZ102*L29,2)</f>
        <v>0</v>
      </c>
      <c r="AW102" s="128">
        <f>ROUND(BA102*L30,2)</f>
        <v>0</v>
      </c>
      <c r="AX102" s="128">
        <f>ROUND(BB102*L29,2)</f>
        <v>0</v>
      </c>
      <c r="AY102" s="128">
        <f>ROUND(BC102*L30,2)</f>
        <v>0</v>
      </c>
      <c r="AZ102" s="128">
        <f>ROUND(SUM(AZ103:AZ105),2)</f>
        <v>0</v>
      </c>
      <c r="BA102" s="128">
        <f>ROUND(SUM(BA103:BA105),2)</f>
        <v>0</v>
      </c>
      <c r="BB102" s="128">
        <f>ROUND(SUM(BB103:BB105),2)</f>
        <v>0</v>
      </c>
      <c r="BC102" s="128">
        <f>ROUND(SUM(BC103:BC105),2)</f>
        <v>0</v>
      </c>
      <c r="BD102" s="130">
        <f>ROUND(SUM(BD103:BD105),2)</f>
        <v>0</v>
      </c>
      <c r="BE102" s="7"/>
      <c r="BS102" s="131" t="s">
        <v>77</v>
      </c>
      <c r="BT102" s="131" t="s">
        <v>83</v>
      </c>
      <c r="BU102" s="131" t="s">
        <v>79</v>
      </c>
      <c r="BV102" s="131" t="s">
        <v>80</v>
      </c>
      <c r="BW102" s="131" t="s">
        <v>107</v>
      </c>
      <c r="BX102" s="131" t="s">
        <v>5</v>
      </c>
      <c r="CL102" s="131" t="s">
        <v>19</v>
      </c>
      <c r="CM102" s="131" t="s">
        <v>87</v>
      </c>
    </row>
    <row r="103" s="4" customFormat="1" ht="16.5" customHeight="1">
      <c r="A103" s="119" t="s">
        <v>82</v>
      </c>
      <c r="B103" s="70"/>
      <c r="C103" s="133"/>
      <c r="D103" s="133"/>
      <c r="E103" s="134" t="s">
        <v>108</v>
      </c>
      <c r="F103" s="134"/>
      <c r="G103" s="134"/>
      <c r="H103" s="134"/>
      <c r="I103" s="134"/>
      <c r="J103" s="133"/>
      <c r="K103" s="134" t="s">
        <v>109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'8.1 - SO 1.8.1  Nátok -Vý...'!J32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110</v>
      </c>
      <c r="AR103" s="72"/>
      <c r="AS103" s="137">
        <v>0</v>
      </c>
      <c r="AT103" s="138">
        <f>ROUND(SUM(AV103:AW103),2)</f>
        <v>0</v>
      </c>
      <c r="AU103" s="139">
        <f>'8.1 - SO 1.8.1  Nátok -Vý...'!P122</f>
        <v>0</v>
      </c>
      <c r="AV103" s="138">
        <f>'8.1 - SO 1.8.1  Nátok -Vý...'!J35</f>
        <v>0</v>
      </c>
      <c r="AW103" s="138">
        <f>'8.1 - SO 1.8.1  Nátok -Vý...'!J36</f>
        <v>0</v>
      </c>
      <c r="AX103" s="138">
        <f>'8.1 - SO 1.8.1  Nátok -Vý...'!J37</f>
        <v>0</v>
      </c>
      <c r="AY103" s="138">
        <f>'8.1 - SO 1.8.1  Nátok -Vý...'!J38</f>
        <v>0</v>
      </c>
      <c r="AZ103" s="138">
        <f>'8.1 - SO 1.8.1  Nátok -Vý...'!F35</f>
        <v>0</v>
      </c>
      <c r="BA103" s="138">
        <f>'8.1 - SO 1.8.1  Nátok -Vý...'!F36</f>
        <v>0</v>
      </c>
      <c r="BB103" s="138">
        <f>'8.1 - SO 1.8.1  Nátok -Vý...'!F37</f>
        <v>0</v>
      </c>
      <c r="BC103" s="138">
        <f>'8.1 - SO 1.8.1  Nátok -Vý...'!F38</f>
        <v>0</v>
      </c>
      <c r="BD103" s="140">
        <f>'8.1 - SO 1.8.1  Nátok -Vý...'!F39</f>
        <v>0</v>
      </c>
      <c r="BE103" s="4"/>
      <c r="BT103" s="141" t="s">
        <v>87</v>
      </c>
      <c r="BV103" s="141" t="s">
        <v>80</v>
      </c>
      <c r="BW103" s="141" t="s">
        <v>111</v>
      </c>
      <c r="BX103" s="141" t="s">
        <v>107</v>
      </c>
      <c r="CL103" s="141" t="s">
        <v>19</v>
      </c>
    </row>
    <row r="104" s="4" customFormat="1" ht="16.5" customHeight="1">
      <c r="A104" s="119" t="s">
        <v>82</v>
      </c>
      <c r="B104" s="70"/>
      <c r="C104" s="133"/>
      <c r="D104" s="133"/>
      <c r="E104" s="134" t="s">
        <v>112</v>
      </c>
      <c r="F104" s="134"/>
      <c r="G104" s="134"/>
      <c r="H104" s="134"/>
      <c r="I104" s="134"/>
      <c r="J104" s="133"/>
      <c r="K104" s="134" t="s">
        <v>113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'8.2 - SO 1.8.2 Nátok - Ch...'!J32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110</v>
      </c>
      <c r="AR104" s="72"/>
      <c r="AS104" s="137">
        <v>0</v>
      </c>
      <c r="AT104" s="138">
        <f>ROUND(SUM(AV104:AW104),2)</f>
        <v>0</v>
      </c>
      <c r="AU104" s="139">
        <f>'8.2 - SO 1.8.2 Nátok - Ch...'!P122</f>
        <v>0</v>
      </c>
      <c r="AV104" s="138">
        <f>'8.2 - SO 1.8.2 Nátok - Ch...'!J35</f>
        <v>0</v>
      </c>
      <c r="AW104" s="138">
        <f>'8.2 - SO 1.8.2 Nátok - Ch...'!J36</f>
        <v>0</v>
      </c>
      <c r="AX104" s="138">
        <f>'8.2 - SO 1.8.2 Nátok - Ch...'!J37</f>
        <v>0</v>
      </c>
      <c r="AY104" s="138">
        <f>'8.2 - SO 1.8.2 Nátok - Ch...'!J38</f>
        <v>0</v>
      </c>
      <c r="AZ104" s="138">
        <f>'8.2 - SO 1.8.2 Nátok - Ch...'!F35</f>
        <v>0</v>
      </c>
      <c r="BA104" s="138">
        <f>'8.2 - SO 1.8.2 Nátok - Ch...'!F36</f>
        <v>0</v>
      </c>
      <c r="BB104" s="138">
        <f>'8.2 - SO 1.8.2 Nátok - Ch...'!F37</f>
        <v>0</v>
      </c>
      <c r="BC104" s="138">
        <f>'8.2 - SO 1.8.2 Nátok - Ch...'!F38</f>
        <v>0</v>
      </c>
      <c r="BD104" s="140">
        <f>'8.2 - SO 1.8.2 Nátok - Ch...'!F39</f>
        <v>0</v>
      </c>
      <c r="BE104" s="4"/>
      <c r="BT104" s="141" t="s">
        <v>87</v>
      </c>
      <c r="BV104" s="141" t="s">
        <v>80</v>
      </c>
      <c r="BW104" s="141" t="s">
        <v>114</v>
      </c>
      <c r="BX104" s="141" t="s">
        <v>107</v>
      </c>
      <c r="CL104" s="141" t="s">
        <v>19</v>
      </c>
    </row>
    <row r="105" s="4" customFormat="1" ht="16.5" customHeight="1">
      <c r="A105" s="119" t="s">
        <v>82</v>
      </c>
      <c r="B105" s="70"/>
      <c r="C105" s="133"/>
      <c r="D105" s="133"/>
      <c r="E105" s="134" t="s">
        <v>115</v>
      </c>
      <c r="F105" s="134"/>
      <c r="G105" s="134"/>
      <c r="H105" s="134"/>
      <c r="I105" s="134"/>
      <c r="J105" s="133"/>
      <c r="K105" s="134" t="s">
        <v>116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'8.3 - SO 1.8.3 Odpadní ko...'!J32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110</v>
      </c>
      <c r="AR105" s="72"/>
      <c r="AS105" s="137">
        <v>0</v>
      </c>
      <c r="AT105" s="138">
        <f>ROUND(SUM(AV105:AW105),2)</f>
        <v>0</v>
      </c>
      <c r="AU105" s="139">
        <f>'8.3 - SO 1.8.3 Odpadní ko...'!P126</f>
        <v>0</v>
      </c>
      <c r="AV105" s="138">
        <f>'8.3 - SO 1.8.3 Odpadní ko...'!J35</f>
        <v>0</v>
      </c>
      <c r="AW105" s="138">
        <f>'8.3 - SO 1.8.3 Odpadní ko...'!J36</f>
        <v>0</v>
      </c>
      <c r="AX105" s="138">
        <f>'8.3 - SO 1.8.3 Odpadní ko...'!J37</f>
        <v>0</v>
      </c>
      <c r="AY105" s="138">
        <f>'8.3 - SO 1.8.3 Odpadní ko...'!J38</f>
        <v>0</v>
      </c>
      <c r="AZ105" s="138">
        <f>'8.3 - SO 1.8.3 Odpadní ko...'!F35</f>
        <v>0</v>
      </c>
      <c r="BA105" s="138">
        <f>'8.3 - SO 1.8.3 Odpadní ko...'!F36</f>
        <v>0</v>
      </c>
      <c r="BB105" s="138">
        <f>'8.3 - SO 1.8.3 Odpadní ko...'!F37</f>
        <v>0</v>
      </c>
      <c r="BC105" s="138">
        <f>'8.3 - SO 1.8.3 Odpadní ko...'!F38</f>
        <v>0</v>
      </c>
      <c r="BD105" s="140">
        <f>'8.3 - SO 1.8.3 Odpadní ko...'!F39</f>
        <v>0</v>
      </c>
      <c r="BE105" s="4"/>
      <c r="BT105" s="141" t="s">
        <v>87</v>
      </c>
      <c r="BV105" s="141" t="s">
        <v>80</v>
      </c>
      <c r="BW105" s="141" t="s">
        <v>117</v>
      </c>
      <c r="BX105" s="141" t="s">
        <v>107</v>
      </c>
      <c r="CL105" s="141" t="s">
        <v>19</v>
      </c>
    </row>
    <row r="106" s="7" customFormat="1" ht="16.5" customHeight="1">
      <c r="A106" s="119" t="s">
        <v>82</v>
      </c>
      <c r="B106" s="120"/>
      <c r="C106" s="121"/>
      <c r="D106" s="122" t="s">
        <v>118</v>
      </c>
      <c r="E106" s="122"/>
      <c r="F106" s="122"/>
      <c r="G106" s="122"/>
      <c r="H106" s="122"/>
      <c r="I106" s="123"/>
      <c r="J106" s="122" t="s">
        <v>119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'9 - VRN Vedlejší a ostatn...'!J30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85</v>
      </c>
      <c r="AR106" s="126"/>
      <c r="AS106" s="142">
        <v>0</v>
      </c>
      <c r="AT106" s="143">
        <f>ROUND(SUM(AV106:AW106),2)</f>
        <v>0</v>
      </c>
      <c r="AU106" s="144">
        <f>'9 - VRN Vedlejší a ostatn...'!P120</f>
        <v>0</v>
      </c>
      <c r="AV106" s="143">
        <f>'9 - VRN Vedlejší a ostatn...'!J33</f>
        <v>0</v>
      </c>
      <c r="AW106" s="143">
        <f>'9 - VRN Vedlejší a ostatn...'!J34</f>
        <v>0</v>
      </c>
      <c r="AX106" s="143">
        <f>'9 - VRN Vedlejší a ostatn...'!J35</f>
        <v>0</v>
      </c>
      <c r="AY106" s="143">
        <f>'9 - VRN Vedlejší a ostatn...'!J36</f>
        <v>0</v>
      </c>
      <c r="AZ106" s="143">
        <f>'9 - VRN Vedlejší a ostatn...'!F33</f>
        <v>0</v>
      </c>
      <c r="BA106" s="143">
        <f>'9 - VRN Vedlejší a ostatn...'!F34</f>
        <v>0</v>
      </c>
      <c r="BB106" s="143">
        <f>'9 - VRN Vedlejší a ostatn...'!F35</f>
        <v>0</v>
      </c>
      <c r="BC106" s="143">
        <f>'9 - VRN Vedlejší a ostatn...'!F36</f>
        <v>0</v>
      </c>
      <c r="BD106" s="145">
        <f>'9 - VRN Vedlejší a ostatn...'!F37</f>
        <v>0</v>
      </c>
      <c r="BE106" s="7"/>
      <c r="BT106" s="131" t="s">
        <v>83</v>
      </c>
      <c r="BV106" s="131" t="s">
        <v>80</v>
      </c>
      <c r="BW106" s="131" t="s">
        <v>120</v>
      </c>
      <c r="BX106" s="131" t="s">
        <v>5</v>
      </c>
      <c r="CL106" s="131" t="s">
        <v>19</v>
      </c>
      <c r="CM106" s="131" t="s">
        <v>87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gEbP6iBGBZzqvh/4qlcdY2t2jxRjhTqHh2bg69VRJydB/gMOCqram3SL7Svx+K2Ys2Ah5Xs8zYeqmf7/0LwXAw==" hashValue="BearxDPMYhpByTu9Akf1mauhhXLsyfiQT6Vi94gc2VlM2BYlSKSE+Hz3lTR/3OPjTuILoi+/Q47rRJpoixxE1A==" algorithmName="SHA-512" password="CC35"/>
  <mergeCells count="86">
    <mergeCell ref="C92:G92"/>
    <mergeCell ref="D97:H97"/>
    <mergeCell ref="D98:H98"/>
    <mergeCell ref="D96:H96"/>
    <mergeCell ref="D102:H102"/>
    <mergeCell ref="D95:H95"/>
    <mergeCell ref="D99:H99"/>
    <mergeCell ref="D101:H101"/>
    <mergeCell ref="D100:H100"/>
    <mergeCell ref="E104:I104"/>
    <mergeCell ref="E103:I103"/>
    <mergeCell ref="I92:AF92"/>
    <mergeCell ref="J97:AF97"/>
    <mergeCell ref="J99:AF99"/>
    <mergeCell ref="J101:AF101"/>
    <mergeCell ref="J102:AF102"/>
    <mergeCell ref="J95:AF95"/>
    <mergeCell ref="J96:AF96"/>
    <mergeCell ref="J98:AF98"/>
    <mergeCell ref="J100:AF100"/>
    <mergeCell ref="K103:AF103"/>
    <mergeCell ref="K104:AF104"/>
    <mergeCell ref="L85:AJ85"/>
    <mergeCell ref="E105:I105"/>
    <mergeCell ref="K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97:AM97"/>
    <mergeCell ref="AG92:AM92"/>
    <mergeCell ref="AG103:AM103"/>
    <mergeCell ref="AG100:AM100"/>
    <mergeCell ref="AG99:AM99"/>
    <mergeCell ref="AG102:AM102"/>
    <mergeCell ref="AG98:AM98"/>
    <mergeCell ref="AG96:AM96"/>
    <mergeCell ref="AG104:AM104"/>
    <mergeCell ref="AG95:AM95"/>
    <mergeCell ref="AM90:AP90"/>
    <mergeCell ref="AM87:AN87"/>
    <mergeCell ref="AM89:AP89"/>
    <mergeCell ref="AN103:AP103"/>
    <mergeCell ref="AN104:AP104"/>
    <mergeCell ref="AN97:AP97"/>
    <mergeCell ref="AN101:AP101"/>
    <mergeCell ref="AN92:AP92"/>
    <mergeCell ref="AN100:AP100"/>
    <mergeCell ref="AN95:AP95"/>
    <mergeCell ref="AN99:AP99"/>
    <mergeCell ref="AN96:AP96"/>
    <mergeCell ref="AN102:AP102"/>
    <mergeCell ref="AN98:AP98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5" location="'1 - SO 01.1 Hráz'!C2" display="/"/>
    <hyperlink ref="A96" location="'2 - SO 01.2 Výpustný objekt'!C2" display="/"/>
    <hyperlink ref="A97" location="'3 - SO 01.3 Bezpečnostní ...'!C2" display="/"/>
    <hyperlink ref="A98" location="'4 - SO 01.4 Zátopa nádrže'!C2" display="/"/>
    <hyperlink ref="A99" location="'5 - SO 01.5 Loviště a kád...'!C2" display="/"/>
    <hyperlink ref="A100" location="'6 - SO 01.6 Ostrovy'!C2" display="/"/>
    <hyperlink ref="A101" location="'7 - SO 01.7 Sjezd do nádrže'!C2" display="/"/>
    <hyperlink ref="A103" location="'8.1 - SO 1.8.1  Nátok -Vý...'!C2" display="/"/>
    <hyperlink ref="A104" location="'8.2 - SO 1.8.2 Nátok - Ch...'!C2" display="/"/>
    <hyperlink ref="A105" location="'8.3 - SO 1.8.3 Odpadní ko...'!C2" display="/"/>
    <hyperlink ref="A106" location="'9 - VRN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1" customFormat="1" ht="12" customHeight="1">
      <c r="B8" s="20"/>
      <c r="D8" s="150" t="s">
        <v>122</v>
      </c>
      <c r="L8" s="20"/>
    </row>
    <row r="9" s="2" customFormat="1" ht="16.5" customHeight="1">
      <c r="A9" s="38"/>
      <c r="B9" s="44"/>
      <c r="C9" s="38"/>
      <c r="D9" s="38"/>
      <c r="E9" s="151" t="s">
        <v>656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657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680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22</v>
      </c>
      <c r="E14" s="38"/>
      <c r="F14" s="141" t="s">
        <v>23</v>
      </c>
      <c r="G14" s="38"/>
      <c r="H14" s="38"/>
      <c r="I14" s="150" t="s">
        <v>24</v>
      </c>
      <c r="J14" s="153" t="str">
        <f>'Rekapitulace stavby'!AN8</f>
        <v>29. 9. 2022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26</v>
      </c>
      <c r="E16" s="38"/>
      <c r="F16" s="38"/>
      <c r="G16" s="38"/>
      <c r="H16" s="38"/>
      <c r="I16" s="150" t="s">
        <v>27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28</v>
      </c>
      <c r="F17" s="38"/>
      <c r="G17" s="38"/>
      <c r="H17" s="38"/>
      <c r="I17" s="150" t="s">
        <v>29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27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29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27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0" t="s">
        <v>29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29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ROUND((SUM(BE122:BE137)),  2)</f>
        <v>0</v>
      </c>
      <c r="G35" s="38"/>
      <c r="H35" s="38"/>
      <c r="I35" s="164">
        <v>0.20999999999999999</v>
      </c>
      <c r="J35" s="163">
        <f>ROUND(((SUM(BE122:BE137))*I35),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ROUND((SUM(BF122:BF137)),  2)</f>
        <v>0</v>
      </c>
      <c r="G36" s="38"/>
      <c r="H36" s="38"/>
      <c r="I36" s="164">
        <v>0.14999999999999999</v>
      </c>
      <c r="J36" s="163">
        <f>ROUND(((SUM(BF122:BF137))*I36),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ROUND((SUM(BG122:BG137)),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ROUND((SUM(BH122:BH137)),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ROUND((SUM(BI122:BI137)),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656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657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8.2 - SO 1.8.2 Nátok - Chlumský potok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22</v>
      </c>
      <c r="D91" s="40"/>
      <c r="E91" s="40"/>
      <c r="F91" s="27" t="str">
        <f>F14</f>
        <v>Sebranice u Boskovic, Skalice n. Svitavou</v>
      </c>
      <c r="G91" s="40"/>
      <c r="H91" s="40"/>
      <c r="I91" s="32" t="s">
        <v>24</v>
      </c>
      <c r="J91" s="79" t="str">
        <f>IF(J14="","",J14)</f>
        <v>29. 9. 2022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26</v>
      </c>
      <c r="D93" s="40"/>
      <c r="E93" s="40"/>
      <c r="F93" s="27" t="str">
        <f>E17</f>
        <v>Povodí Moravy,s.p., Dřevařská 11, 602 00 Brno</v>
      </c>
      <c r="G93" s="40"/>
      <c r="H93" s="40"/>
      <c r="I93" s="32" t="s">
        <v>32</v>
      </c>
      <c r="J93" s="36" t="str">
        <f>E23</f>
        <v>Šindlar s.r.o., Na Brně 372/2a,500 06 Hradec Král.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Jakub Kološ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126</v>
      </c>
      <c r="D96" s="185"/>
      <c r="E96" s="185"/>
      <c r="F96" s="185"/>
      <c r="G96" s="185"/>
      <c r="H96" s="185"/>
      <c r="I96" s="185"/>
      <c r="J96" s="186" t="s">
        <v>127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128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188"/>
      <c r="C99" s="189"/>
      <c r="D99" s="190" t="s">
        <v>130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131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VN Skalice - rekonstrukce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122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656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657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8.2 - SO 1.8.2 Nátok - Chlumský potok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22</v>
      </c>
      <c r="D116" s="40"/>
      <c r="E116" s="40"/>
      <c r="F116" s="27" t="str">
        <f>F14</f>
        <v>Sebranice u Boskovic, Skalice n. Svitavou</v>
      </c>
      <c r="G116" s="40"/>
      <c r="H116" s="40"/>
      <c r="I116" s="32" t="s">
        <v>24</v>
      </c>
      <c r="J116" s="79" t="str">
        <f>IF(J14="","",J14)</f>
        <v>29. 9. 2022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26</v>
      </c>
      <c r="D118" s="40"/>
      <c r="E118" s="40"/>
      <c r="F118" s="27" t="str">
        <f>E17</f>
        <v>Povodí Moravy,s.p., Dřevařská 11, 602 00 Brno</v>
      </c>
      <c r="G118" s="40"/>
      <c r="H118" s="40"/>
      <c r="I118" s="32" t="s">
        <v>32</v>
      </c>
      <c r="J118" s="36" t="str">
        <f>E23</f>
        <v>Šindlar s.r.o., Na Brně 372/2a,500 06 Hradec Král.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32" t="s">
        <v>35</v>
      </c>
      <c r="J119" s="36" t="str">
        <f>E26</f>
        <v>Ing. Jakub Kološ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138</v>
      </c>
      <c r="D121" s="202" t="s">
        <v>63</v>
      </c>
      <c r="E121" s="202" t="s">
        <v>59</v>
      </c>
      <c r="F121" s="202" t="s">
        <v>60</v>
      </c>
      <c r="G121" s="202" t="s">
        <v>139</v>
      </c>
      <c r="H121" s="202" t="s">
        <v>140</v>
      </c>
      <c r="I121" s="202" t="s">
        <v>141</v>
      </c>
      <c r="J121" s="202" t="s">
        <v>127</v>
      </c>
      <c r="K121" s="203" t="s">
        <v>142</v>
      </c>
      <c r="L121" s="204"/>
      <c r="M121" s="100" t="s">
        <v>1</v>
      </c>
      <c r="N121" s="101" t="s">
        <v>42</v>
      </c>
      <c r="O121" s="101" t="s">
        <v>143</v>
      </c>
      <c r="P121" s="101" t="s">
        <v>144</v>
      </c>
      <c r="Q121" s="101" t="s">
        <v>145</v>
      </c>
      <c r="R121" s="101" t="s">
        <v>146</v>
      </c>
      <c r="S121" s="101" t="s">
        <v>147</v>
      </c>
      <c r="T121" s="102" t="s">
        <v>148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149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77</v>
      </c>
      <c r="E123" s="213" t="s">
        <v>150</v>
      </c>
      <c r="F123" s="213" t="s">
        <v>151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78</v>
      </c>
      <c r="AY123" s="221" t="s">
        <v>152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77</v>
      </c>
      <c r="E124" s="224" t="s">
        <v>83</v>
      </c>
      <c r="F124" s="224" t="s">
        <v>153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SUM(P125:P137)</f>
        <v>0</v>
      </c>
      <c r="Q124" s="218"/>
      <c r="R124" s="219">
        <f>SUM(R125:R137)</f>
        <v>0</v>
      </c>
      <c r="S124" s="218"/>
      <c r="T124" s="220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77</v>
      </c>
      <c r="AU124" s="222" t="s">
        <v>83</v>
      </c>
      <c r="AY124" s="221" t="s">
        <v>152</v>
      </c>
      <c r="BK124" s="223">
        <f>SUM(BK125:BK137)</f>
        <v>0</v>
      </c>
    </row>
    <row r="125" s="2" customFormat="1" ht="24.15" customHeight="1">
      <c r="A125" s="38"/>
      <c r="B125" s="39"/>
      <c r="C125" s="226" t="s">
        <v>83</v>
      </c>
      <c r="D125" s="226" t="s">
        <v>154</v>
      </c>
      <c r="E125" s="227" t="s">
        <v>681</v>
      </c>
      <c r="F125" s="228" t="s">
        <v>682</v>
      </c>
      <c r="G125" s="229" t="s">
        <v>661</v>
      </c>
      <c r="H125" s="230">
        <v>0.031</v>
      </c>
      <c r="I125" s="231"/>
      <c r="J125" s="232">
        <f>ROUND(I125*H125,2)</f>
        <v>0</v>
      </c>
      <c r="K125" s="228" t="s">
        <v>158</v>
      </c>
      <c r="L125" s="44"/>
      <c r="M125" s="233" t="s">
        <v>1</v>
      </c>
      <c r="N125" s="234" t="s">
        <v>43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93</v>
      </c>
      <c r="AT125" s="237" t="s">
        <v>154</v>
      </c>
      <c r="AU125" s="237" t="s">
        <v>87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93</v>
      </c>
      <c r="BM125" s="237" t="s">
        <v>683</v>
      </c>
    </row>
    <row r="126" s="13" customFormat="1">
      <c r="A126" s="13"/>
      <c r="B126" s="239"/>
      <c r="C126" s="240"/>
      <c r="D126" s="241" t="s">
        <v>160</v>
      </c>
      <c r="E126" s="242" t="s">
        <v>1</v>
      </c>
      <c r="F126" s="243" t="s">
        <v>684</v>
      </c>
      <c r="G126" s="240"/>
      <c r="H126" s="244">
        <v>0.031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160</v>
      </c>
      <c r="AU126" s="250" t="s">
        <v>87</v>
      </c>
      <c r="AV126" s="13" t="s">
        <v>87</v>
      </c>
      <c r="AW126" s="13" t="s">
        <v>34</v>
      </c>
      <c r="AX126" s="13" t="s">
        <v>83</v>
      </c>
      <c r="AY126" s="250" t="s">
        <v>152</v>
      </c>
    </row>
    <row r="127" s="2" customFormat="1" ht="49.05" customHeight="1">
      <c r="A127" s="38"/>
      <c r="B127" s="39"/>
      <c r="C127" s="226" t="s">
        <v>87</v>
      </c>
      <c r="D127" s="226" t="s">
        <v>154</v>
      </c>
      <c r="E127" s="227" t="s">
        <v>664</v>
      </c>
      <c r="F127" s="228" t="s">
        <v>665</v>
      </c>
      <c r="G127" s="229" t="s">
        <v>157</v>
      </c>
      <c r="H127" s="230">
        <v>100</v>
      </c>
      <c r="I127" s="231"/>
      <c r="J127" s="232">
        <f>ROUND(I127*H127,2)</f>
        <v>0</v>
      </c>
      <c r="K127" s="228" t="s">
        <v>158</v>
      </c>
      <c r="L127" s="44"/>
      <c r="M127" s="233" t="s">
        <v>1</v>
      </c>
      <c r="N127" s="234" t="s">
        <v>43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93</v>
      </c>
      <c r="AT127" s="237" t="s">
        <v>154</v>
      </c>
      <c r="AU127" s="237" t="s">
        <v>87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93</v>
      </c>
      <c r="BM127" s="237" t="s">
        <v>685</v>
      </c>
    </row>
    <row r="128" s="13" customFormat="1">
      <c r="A128" s="13"/>
      <c r="B128" s="239"/>
      <c r="C128" s="240"/>
      <c r="D128" s="241" t="s">
        <v>160</v>
      </c>
      <c r="E128" s="242" t="s">
        <v>1</v>
      </c>
      <c r="F128" s="243" t="s">
        <v>686</v>
      </c>
      <c r="G128" s="240"/>
      <c r="H128" s="244">
        <v>100</v>
      </c>
      <c r="I128" s="245"/>
      <c r="J128" s="240"/>
      <c r="K128" s="240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160</v>
      </c>
      <c r="AU128" s="250" t="s">
        <v>87</v>
      </c>
      <c r="AV128" s="13" t="s">
        <v>87</v>
      </c>
      <c r="AW128" s="13" t="s">
        <v>34</v>
      </c>
      <c r="AX128" s="13" t="s">
        <v>83</v>
      </c>
      <c r="AY128" s="250" t="s">
        <v>152</v>
      </c>
    </row>
    <row r="129" s="2" customFormat="1" ht="16.5" customHeight="1">
      <c r="A129" s="38"/>
      <c r="B129" s="39"/>
      <c r="C129" s="226" t="s">
        <v>90</v>
      </c>
      <c r="D129" s="226" t="s">
        <v>154</v>
      </c>
      <c r="E129" s="227" t="s">
        <v>668</v>
      </c>
      <c r="F129" s="228" t="s">
        <v>669</v>
      </c>
      <c r="G129" s="229" t="s">
        <v>157</v>
      </c>
      <c r="H129" s="230">
        <v>100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687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686</v>
      </c>
      <c r="G130" s="240"/>
      <c r="H130" s="244">
        <v>100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83</v>
      </c>
      <c r="AY130" s="250" t="s">
        <v>152</v>
      </c>
    </row>
    <row r="131" s="2" customFormat="1" ht="62.7" customHeight="1">
      <c r="A131" s="38"/>
      <c r="B131" s="39"/>
      <c r="C131" s="226" t="s">
        <v>93</v>
      </c>
      <c r="D131" s="226" t="s">
        <v>154</v>
      </c>
      <c r="E131" s="227" t="s">
        <v>671</v>
      </c>
      <c r="F131" s="228" t="s">
        <v>672</v>
      </c>
      <c r="G131" s="229" t="s">
        <v>164</v>
      </c>
      <c r="H131" s="230">
        <v>20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688</v>
      </c>
    </row>
    <row r="132" s="13" customFormat="1">
      <c r="A132" s="13"/>
      <c r="B132" s="239"/>
      <c r="C132" s="240"/>
      <c r="D132" s="241" t="s">
        <v>160</v>
      </c>
      <c r="E132" s="242" t="s">
        <v>1</v>
      </c>
      <c r="F132" s="243" t="s">
        <v>689</v>
      </c>
      <c r="G132" s="240"/>
      <c r="H132" s="244">
        <v>20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160</v>
      </c>
      <c r="AU132" s="250" t="s">
        <v>87</v>
      </c>
      <c r="AV132" s="13" t="s">
        <v>87</v>
      </c>
      <c r="AW132" s="13" t="s">
        <v>34</v>
      </c>
      <c r="AX132" s="13" t="s">
        <v>83</v>
      </c>
      <c r="AY132" s="250" t="s">
        <v>152</v>
      </c>
    </row>
    <row r="133" s="2" customFormat="1" ht="33" customHeight="1">
      <c r="A133" s="38"/>
      <c r="B133" s="39"/>
      <c r="C133" s="226" t="s">
        <v>96</v>
      </c>
      <c r="D133" s="226" t="s">
        <v>154</v>
      </c>
      <c r="E133" s="227" t="s">
        <v>190</v>
      </c>
      <c r="F133" s="228" t="s">
        <v>362</v>
      </c>
      <c r="G133" s="229" t="s">
        <v>176</v>
      </c>
      <c r="H133" s="230">
        <v>36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43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93</v>
      </c>
      <c r="AT133" s="237" t="s">
        <v>154</v>
      </c>
      <c r="AU133" s="237" t="s">
        <v>87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93</v>
      </c>
      <c r="BM133" s="237" t="s">
        <v>690</v>
      </c>
    </row>
    <row r="134" s="2" customFormat="1">
      <c r="A134" s="38"/>
      <c r="B134" s="39"/>
      <c r="C134" s="40"/>
      <c r="D134" s="241" t="s">
        <v>193</v>
      </c>
      <c r="E134" s="40"/>
      <c r="F134" s="282" t="s">
        <v>691</v>
      </c>
      <c r="G134" s="40"/>
      <c r="H134" s="40"/>
      <c r="I134" s="283"/>
      <c r="J134" s="40"/>
      <c r="K134" s="40"/>
      <c r="L134" s="44"/>
      <c r="M134" s="284"/>
      <c r="N134" s="28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193</v>
      </c>
      <c r="AU134" s="17" t="s">
        <v>87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692</v>
      </c>
      <c r="G135" s="240"/>
      <c r="H135" s="244">
        <v>36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83</v>
      </c>
      <c r="AY135" s="250" t="s">
        <v>152</v>
      </c>
    </row>
    <row r="136" s="2" customFormat="1" ht="37.8" customHeight="1">
      <c r="A136" s="38"/>
      <c r="B136" s="39"/>
      <c r="C136" s="226" t="s">
        <v>99</v>
      </c>
      <c r="D136" s="226" t="s">
        <v>154</v>
      </c>
      <c r="E136" s="227" t="s">
        <v>677</v>
      </c>
      <c r="F136" s="228" t="s">
        <v>678</v>
      </c>
      <c r="G136" s="229" t="s">
        <v>661</v>
      </c>
      <c r="H136" s="230">
        <v>0.031</v>
      </c>
      <c r="I136" s="231"/>
      <c r="J136" s="232">
        <f>ROUND(I136*H136,2)</f>
        <v>0</v>
      </c>
      <c r="K136" s="228" t="s">
        <v>158</v>
      </c>
      <c r="L136" s="44"/>
      <c r="M136" s="233" t="s">
        <v>1</v>
      </c>
      <c r="N136" s="234" t="s">
        <v>43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93</v>
      </c>
      <c r="AT136" s="237" t="s">
        <v>154</v>
      </c>
      <c r="AU136" s="237" t="s">
        <v>87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93</v>
      </c>
      <c r="BM136" s="237" t="s">
        <v>693</v>
      </c>
    </row>
    <row r="137" s="13" customFormat="1">
      <c r="A137" s="13"/>
      <c r="B137" s="239"/>
      <c r="C137" s="240"/>
      <c r="D137" s="241" t="s">
        <v>160</v>
      </c>
      <c r="E137" s="242" t="s">
        <v>1</v>
      </c>
      <c r="F137" s="243" t="s">
        <v>694</v>
      </c>
      <c r="G137" s="240"/>
      <c r="H137" s="244">
        <v>0.031</v>
      </c>
      <c r="I137" s="245"/>
      <c r="J137" s="240"/>
      <c r="K137" s="240"/>
      <c r="L137" s="246"/>
      <c r="M137" s="291"/>
      <c r="N137" s="292"/>
      <c r="O137" s="292"/>
      <c r="P137" s="292"/>
      <c r="Q137" s="292"/>
      <c r="R137" s="292"/>
      <c r="S137" s="292"/>
      <c r="T137" s="2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160</v>
      </c>
      <c r="AU137" s="250" t="s">
        <v>87</v>
      </c>
      <c r="AV137" s="13" t="s">
        <v>87</v>
      </c>
      <c r="AW137" s="13" t="s">
        <v>34</v>
      </c>
      <c r="AX137" s="13" t="s">
        <v>83</v>
      </c>
      <c r="AY137" s="250" t="s">
        <v>152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eadiDlHJN3rqVK/bYYgCw+nEGtRo0GzxLTvbUFmRgcL//GlvuE9ZJSlp5ZrgxOn2WReXb27wJw8yT6Zv5QL7YQ==" hashValue="8Kmx2OvV07305ONKPkiYRuhs5KfXM5hI9e8/6y0wB+kH8un6u6Prohubq3fYY4Wt5kZp7QR8iclOC/h5F7RLaQ==" algorithmName="SHA-512" password="CC35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1" customFormat="1" ht="12" customHeight="1">
      <c r="B8" s="20"/>
      <c r="D8" s="150" t="s">
        <v>122</v>
      </c>
      <c r="L8" s="20"/>
    </row>
    <row r="9" s="2" customFormat="1" ht="16.5" customHeight="1">
      <c r="A9" s="38"/>
      <c r="B9" s="44"/>
      <c r="C9" s="38"/>
      <c r="D9" s="38"/>
      <c r="E9" s="151" t="s">
        <v>656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657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695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22</v>
      </c>
      <c r="E14" s="38"/>
      <c r="F14" s="141" t="s">
        <v>23</v>
      </c>
      <c r="G14" s="38"/>
      <c r="H14" s="38"/>
      <c r="I14" s="150" t="s">
        <v>24</v>
      </c>
      <c r="J14" s="153" t="str">
        <f>'Rekapitulace stavby'!AN8</f>
        <v>29. 9. 2022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26</v>
      </c>
      <c r="E16" s="38"/>
      <c r="F16" s="38"/>
      <c r="G16" s="38"/>
      <c r="H16" s="38"/>
      <c r="I16" s="150" t="s">
        <v>27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28</v>
      </c>
      <c r="F17" s="38"/>
      <c r="G17" s="38"/>
      <c r="H17" s="38"/>
      <c r="I17" s="150" t="s">
        <v>29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27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29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27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0" t="s">
        <v>29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29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ROUND((SUM(BE126:BE174)),  2)</f>
        <v>0</v>
      </c>
      <c r="G35" s="38"/>
      <c r="H35" s="38"/>
      <c r="I35" s="164">
        <v>0.20999999999999999</v>
      </c>
      <c r="J35" s="163">
        <f>ROUND(((SUM(BE126:BE174))*I35),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ROUND((SUM(BF126:BF174)),  2)</f>
        <v>0</v>
      </c>
      <c r="G36" s="38"/>
      <c r="H36" s="38"/>
      <c r="I36" s="164">
        <v>0.14999999999999999</v>
      </c>
      <c r="J36" s="163">
        <f>ROUND(((SUM(BF126:BF174))*I36),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ROUND((SUM(BG126:BG174)),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ROUND((SUM(BH126:BH174)),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ROUND((SUM(BI126:BI174)),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656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657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8.3 - SO 1.8.3 Odpadní koryto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22</v>
      </c>
      <c r="D91" s="40"/>
      <c r="E91" s="40"/>
      <c r="F91" s="27" t="str">
        <f>F14</f>
        <v>Sebranice u Boskovic, Skalice n. Svitavou</v>
      </c>
      <c r="G91" s="40"/>
      <c r="H91" s="40"/>
      <c r="I91" s="32" t="s">
        <v>24</v>
      </c>
      <c r="J91" s="79" t="str">
        <f>IF(J14="","",J14)</f>
        <v>29. 9. 2022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26</v>
      </c>
      <c r="D93" s="40"/>
      <c r="E93" s="40"/>
      <c r="F93" s="27" t="str">
        <f>E17</f>
        <v>Povodí Moravy,s.p., Dřevařská 11, 602 00 Brno</v>
      </c>
      <c r="G93" s="40"/>
      <c r="H93" s="40"/>
      <c r="I93" s="32" t="s">
        <v>32</v>
      </c>
      <c r="J93" s="36" t="str">
        <f>E23</f>
        <v>Šindlar s.r.o., Na Brně 372/2a,500 06 Hradec Král.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Jakub Kološ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126</v>
      </c>
      <c r="D96" s="185"/>
      <c r="E96" s="185"/>
      <c r="F96" s="185"/>
      <c r="G96" s="185"/>
      <c r="H96" s="185"/>
      <c r="I96" s="185"/>
      <c r="J96" s="186" t="s">
        <v>127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128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188"/>
      <c r="C99" s="189"/>
      <c r="D99" s="190" t="s">
        <v>130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131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351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133</v>
      </c>
      <c r="E102" s="196"/>
      <c r="F102" s="196"/>
      <c r="G102" s="196"/>
      <c r="H102" s="196"/>
      <c r="I102" s="196"/>
      <c r="J102" s="197">
        <f>J155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352</v>
      </c>
      <c r="E103" s="196"/>
      <c r="F103" s="196"/>
      <c r="G103" s="196"/>
      <c r="H103" s="196"/>
      <c r="I103" s="196"/>
      <c r="J103" s="197">
        <f>J170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136</v>
      </c>
      <c r="E104" s="196"/>
      <c r="F104" s="196"/>
      <c r="G104" s="196"/>
      <c r="H104" s="196"/>
      <c r="I104" s="196"/>
      <c r="J104" s="197">
        <f>J173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VN Skalice - rekonstrukce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656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657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8.3 - SO 1.8.3 Odpadní koryto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22</v>
      </c>
      <c r="D120" s="40"/>
      <c r="E120" s="40"/>
      <c r="F120" s="27" t="str">
        <f>F14</f>
        <v>Sebranice u Boskovic, Skalice n. Svitavou</v>
      </c>
      <c r="G120" s="40"/>
      <c r="H120" s="40"/>
      <c r="I120" s="32" t="s">
        <v>24</v>
      </c>
      <c r="J120" s="79" t="str">
        <f>IF(J14="","",J14)</f>
        <v>29. 9. 2022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26</v>
      </c>
      <c r="D122" s="40"/>
      <c r="E122" s="40"/>
      <c r="F122" s="27" t="str">
        <f>E17</f>
        <v>Povodí Moravy,s.p., Dřevařská 11, 602 00 Brno</v>
      </c>
      <c r="G122" s="40"/>
      <c r="H122" s="40"/>
      <c r="I122" s="32" t="s">
        <v>32</v>
      </c>
      <c r="J122" s="36" t="str">
        <f>E23</f>
        <v>Šindlar s.r.o., Na Brně 372/2a,500 06 Hradec Král.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32" t="s">
        <v>35</v>
      </c>
      <c r="J123" s="36" t="str">
        <f>E26</f>
        <v>Ing. Jakub Kološ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138</v>
      </c>
      <c r="D125" s="202" t="s">
        <v>63</v>
      </c>
      <c r="E125" s="202" t="s">
        <v>59</v>
      </c>
      <c r="F125" s="202" t="s">
        <v>60</v>
      </c>
      <c r="G125" s="202" t="s">
        <v>139</v>
      </c>
      <c r="H125" s="202" t="s">
        <v>140</v>
      </c>
      <c r="I125" s="202" t="s">
        <v>141</v>
      </c>
      <c r="J125" s="202" t="s">
        <v>127</v>
      </c>
      <c r="K125" s="203" t="s">
        <v>142</v>
      </c>
      <c r="L125" s="204"/>
      <c r="M125" s="100" t="s">
        <v>1</v>
      </c>
      <c r="N125" s="101" t="s">
        <v>42</v>
      </c>
      <c r="O125" s="101" t="s">
        <v>143</v>
      </c>
      <c r="P125" s="101" t="s">
        <v>144</v>
      </c>
      <c r="Q125" s="101" t="s">
        <v>145</v>
      </c>
      <c r="R125" s="101" t="s">
        <v>146</v>
      </c>
      <c r="S125" s="101" t="s">
        <v>147</v>
      </c>
      <c r="T125" s="102" t="s">
        <v>148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149</v>
      </c>
      <c r="D126" s="40"/>
      <c r="E126" s="40"/>
      <c r="F126" s="40"/>
      <c r="G126" s="40"/>
      <c r="H126" s="40"/>
      <c r="I126" s="40"/>
      <c r="J126" s="205">
        <f>BK126</f>
        <v>0</v>
      </c>
      <c r="K126" s="40"/>
      <c r="L126" s="44"/>
      <c r="M126" s="103"/>
      <c r="N126" s="206"/>
      <c r="O126" s="104"/>
      <c r="P126" s="207">
        <f>P127</f>
        <v>0</v>
      </c>
      <c r="Q126" s="104"/>
      <c r="R126" s="207">
        <f>R127</f>
        <v>79.535783999999992</v>
      </c>
      <c r="S126" s="104"/>
      <c r="T126" s="20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129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77</v>
      </c>
      <c r="E127" s="213" t="s">
        <v>150</v>
      </c>
      <c r="F127" s="213" t="s">
        <v>151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P128+P144+P155+P170+P173</f>
        <v>0</v>
      </c>
      <c r="Q127" s="218"/>
      <c r="R127" s="219">
        <f>R128+R144+R155+R170+R173</f>
        <v>79.535783999999992</v>
      </c>
      <c r="S127" s="218"/>
      <c r="T127" s="220">
        <f>T128+T144+T155+T170+T173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77</v>
      </c>
      <c r="AU127" s="222" t="s">
        <v>78</v>
      </c>
      <c r="AY127" s="221" t="s">
        <v>152</v>
      </c>
      <c r="BK127" s="223">
        <f>BK128+BK144+BK155+BK170+BK173</f>
        <v>0</v>
      </c>
    </row>
    <row r="128" s="12" customFormat="1" ht="22.8" customHeight="1">
      <c r="A128" s="12"/>
      <c r="B128" s="210"/>
      <c r="C128" s="211"/>
      <c r="D128" s="212" t="s">
        <v>77</v>
      </c>
      <c r="E128" s="224" t="s">
        <v>83</v>
      </c>
      <c r="F128" s="224" t="s">
        <v>153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SUM(P129:P143)</f>
        <v>0</v>
      </c>
      <c r="Q128" s="218"/>
      <c r="R128" s="219">
        <f>SUM(R129:R143)</f>
        <v>0.00012</v>
      </c>
      <c r="S128" s="218"/>
      <c r="T128" s="220">
        <f>SUM(T129:T143)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77</v>
      </c>
      <c r="AU128" s="222" t="s">
        <v>83</v>
      </c>
      <c r="AY128" s="221" t="s">
        <v>152</v>
      </c>
      <c r="BK128" s="223">
        <f>SUM(BK129:BK143)</f>
        <v>0</v>
      </c>
    </row>
    <row r="129" s="2" customFormat="1" ht="62.7" customHeight="1">
      <c r="A129" s="38"/>
      <c r="B129" s="39"/>
      <c r="C129" s="226" t="s">
        <v>83</v>
      </c>
      <c r="D129" s="226" t="s">
        <v>154</v>
      </c>
      <c r="E129" s="227" t="s">
        <v>671</v>
      </c>
      <c r="F129" s="228" t="s">
        <v>672</v>
      </c>
      <c r="G129" s="229" t="s">
        <v>164</v>
      </c>
      <c r="H129" s="230">
        <v>40</v>
      </c>
      <c r="I129" s="231"/>
      <c r="J129" s="232">
        <f>ROUND(I129*H129,2)</f>
        <v>0</v>
      </c>
      <c r="K129" s="228" t="s">
        <v>158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696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674</v>
      </c>
      <c r="G130" s="240"/>
      <c r="H130" s="244">
        <v>40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83</v>
      </c>
      <c r="AY130" s="250" t="s">
        <v>152</v>
      </c>
    </row>
    <row r="131" s="2" customFormat="1" ht="33" customHeight="1">
      <c r="A131" s="38"/>
      <c r="B131" s="39"/>
      <c r="C131" s="226" t="s">
        <v>87</v>
      </c>
      <c r="D131" s="226" t="s">
        <v>154</v>
      </c>
      <c r="E131" s="227" t="s">
        <v>190</v>
      </c>
      <c r="F131" s="228" t="s">
        <v>697</v>
      </c>
      <c r="G131" s="229" t="s">
        <v>176</v>
      </c>
      <c r="H131" s="230">
        <v>72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698</v>
      </c>
    </row>
    <row r="132" s="2" customFormat="1">
      <c r="A132" s="38"/>
      <c r="B132" s="39"/>
      <c r="C132" s="40"/>
      <c r="D132" s="241" t="s">
        <v>193</v>
      </c>
      <c r="E132" s="40"/>
      <c r="F132" s="282" t="s">
        <v>691</v>
      </c>
      <c r="G132" s="40"/>
      <c r="H132" s="40"/>
      <c r="I132" s="283"/>
      <c r="J132" s="40"/>
      <c r="K132" s="40"/>
      <c r="L132" s="44"/>
      <c r="M132" s="284"/>
      <c r="N132" s="28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193</v>
      </c>
      <c r="AU132" s="17" t="s">
        <v>87</v>
      </c>
    </row>
    <row r="133" s="13" customFormat="1">
      <c r="A133" s="13"/>
      <c r="B133" s="239"/>
      <c r="C133" s="240"/>
      <c r="D133" s="241" t="s">
        <v>160</v>
      </c>
      <c r="E133" s="242" t="s">
        <v>1</v>
      </c>
      <c r="F133" s="243" t="s">
        <v>676</v>
      </c>
      <c r="G133" s="240"/>
      <c r="H133" s="244">
        <v>72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160</v>
      </c>
      <c r="AU133" s="250" t="s">
        <v>87</v>
      </c>
      <c r="AV133" s="13" t="s">
        <v>87</v>
      </c>
      <c r="AW133" s="13" t="s">
        <v>34</v>
      </c>
      <c r="AX133" s="13" t="s">
        <v>83</v>
      </c>
      <c r="AY133" s="250" t="s">
        <v>152</v>
      </c>
    </row>
    <row r="134" s="2" customFormat="1" ht="37.8" customHeight="1">
      <c r="A134" s="38"/>
      <c r="B134" s="39"/>
      <c r="C134" s="226" t="s">
        <v>90</v>
      </c>
      <c r="D134" s="226" t="s">
        <v>154</v>
      </c>
      <c r="E134" s="227" t="s">
        <v>585</v>
      </c>
      <c r="F134" s="228" t="s">
        <v>586</v>
      </c>
      <c r="G134" s="229" t="s">
        <v>325</v>
      </c>
      <c r="H134" s="230">
        <v>2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43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93</v>
      </c>
      <c r="AT134" s="237" t="s">
        <v>154</v>
      </c>
      <c r="AU134" s="237" t="s">
        <v>87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93</v>
      </c>
      <c r="BM134" s="237" t="s">
        <v>699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700</v>
      </c>
      <c r="G135" s="240"/>
      <c r="H135" s="244">
        <v>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83</v>
      </c>
      <c r="AY135" s="250" t="s">
        <v>152</v>
      </c>
    </row>
    <row r="136" s="2" customFormat="1" ht="37.8" customHeight="1">
      <c r="A136" s="38"/>
      <c r="B136" s="39"/>
      <c r="C136" s="226" t="s">
        <v>93</v>
      </c>
      <c r="D136" s="226" t="s">
        <v>154</v>
      </c>
      <c r="E136" s="227" t="s">
        <v>589</v>
      </c>
      <c r="F136" s="228" t="s">
        <v>590</v>
      </c>
      <c r="G136" s="229" t="s">
        <v>325</v>
      </c>
      <c r="H136" s="230">
        <v>2</v>
      </c>
      <c r="I136" s="231"/>
      <c r="J136" s="232">
        <f>ROUND(I136*H136,2)</f>
        <v>0</v>
      </c>
      <c r="K136" s="228" t="s">
        <v>158</v>
      </c>
      <c r="L136" s="44"/>
      <c r="M136" s="233" t="s">
        <v>1</v>
      </c>
      <c r="N136" s="234" t="s">
        <v>43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93</v>
      </c>
      <c r="AT136" s="237" t="s">
        <v>154</v>
      </c>
      <c r="AU136" s="237" t="s">
        <v>87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93</v>
      </c>
      <c r="BM136" s="237" t="s">
        <v>701</v>
      </c>
    </row>
    <row r="137" s="13" customFormat="1">
      <c r="A137" s="13"/>
      <c r="B137" s="239"/>
      <c r="C137" s="240"/>
      <c r="D137" s="241" t="s">
        <v>160</v>
      </c>
      <c r="E137" s="242" t="s">
        <v>1</v>
      </c>
      <c r="F137" s="243" t="s">
        <v>87</v>
      </c>
      <c r="G137" s="240"/>
      <c r="H137" s="244">
        <v>2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160</v>
      </c>
      <c r="AU137" s="250" t="s">
        <v>87</v>
      </c>
      <c r="AV137" s="13" t="s">
        <v>87</v>
      </c>
      <c r="AW137" s="13" t="s">
        <v>34</v>
      </c>
      <c r="AX137" s="13" t="s">
        <v>83</v>
      </c>
      <c r="AY137" s="250" t="s">
        <v>152</v>
      </c>
    </row>
    <row r="138" s="2" customFormat="1" ht="24.15" customHeight="1">
      <c r="A138" s="38"/>
      <c r="B138" s="39"/>
      <c r="C138" s="262" t="s">
        <v>96</v>
      </c>
      <c r="D138" s="262" t="s">
        <v>173</v>
      </c>
      <c r="E138" s="263" t="s">
        <v>702</v>
      </c>
      <c r="F138" s="264" t="s">
        <v>703</v>
      </c>
      <c r="G138" s="265" t="s">
        <v>325</v>
      </c>
      <c r="H138" s="266">
        <v>2</v>
      </c>
      <c r="I138" s="267"/>
      <c r="J138" s="268">
        <f>ROUND(I138*H138,2)</f>
        <v>0</v>
      </c>
      <c r="K138" s="264" t="s">
        <v>1</v>
      </c>
      <c r="L138" s="269"/>
      <c r="M138" s="270" t="s">
        <v>1</v>
      </c>
      <c r="N138" s="271" t="s">
        <v>43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105</v>
      </c>
      <c r="AT138" s="237" t="s">
        <v>173</v>
      </c>
      <c r="AU138" s="237" t="s">
        <v>87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93</v>
      </c>
      <c r="BM138" s="237" t="s">
        <v>704</v>
      </c>
    </row>
    <row r="139" s="13" customFormat="1">
      <c r="A139" s="13"/>
      <c r="B139" s="239"/>
      <c r="C139" s="240"/>
      <c r="D139" s="241" t="s">
        <v>160</v>
      </c>
      <c r="E139" s="242" t="s">
        <v>1</v>
      </c>
      <c r="F139" s="243" t="s">
        <v>87</v>
      </c>
      <c r="G139" s="240"/>
      <c r="H139" s="244">
        <v>2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160</v>
      </c>
      <c r="AU139" s="250" t="s">
        <v>87</v>
      </c>
      <c r="AV139" s="13" t="s">
        <v>87</v>
      </c>
      <c r="AW139" s="13" t="s">
        <v>34</v>
      </c>
      <c r="AX139" s="13" t="s">
        <v>83</v>
      </c>
      <c r="AY139" s="250" t="s">
        <v>152</v>
      </c>
    </row>
    <row r="140" s="2" customFormat="1" ht="24.15" customHeight="1">
      <c r="A140" s="38"/>
      <c r="B140" s="39"/>
      <c r="C140" s="226" t="s">
        <v>99</v>
      </c>
      <c r="D140" s="226" t="s">
        <v>154</v>
      </c>
      <c r="E140" s="227" t="s">
        <v>595</v>
      </c>
      <c r="F140" s="228" t="s">
        <v>596</v>
      </c>
      <c r="G140" s="229" t="s">
        <v>325</v>
      </c>
      <c r="H140" s="230">
        <v>2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43</v>
      </c>
      <c r="O140" s="91"/>
      <c r="P140" s="235">
        <f>O140*H140</f>
        <v>0</v>
      </c>
      <c r="Q140" s="235">
        <v>6.0000000000000002E-05</v>
      </c>
      <c r="R140" s="235">
        <f>Q140*H140</f>
        <v>0.00012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93</v>
      </c>
      <c r="AT140" s="237" t="s">
        <v>154</v>
      </c>
      <c r="AU140" s="237" t="s">
        <v>87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93</v>
      </c>
      <c r="BM140" s="237" t="s">
        <v>705</v>
      </c>
    </row>
    <row r="141" s="13" customFormat="1">
      <c r="A141" s="13"/>
      <c r="B141" s="239"/>
      <c r="C141" s="240"/>
      <c r="D141" s="241" t="s">
        <v>160</v>
      </c>
      <c r="E141" s="242" t="s">
        <v>1</v>
      </c>
      <c r="F141" s="243" t="s">
        <v>87</v>
      </c>
      <c r="G141" s="240"/>
      <c r="H141" s="244">
        <v>2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160</v>
      </c>
      <c r="AU141" s="250" t="s">
        <v>87</v>
      </c>
      <c r="AV141" s="13" t="s">
        <v>87</v>
      </c>
      <c r="AW141" s="13" t="s">
        <v>34</v>
      </c>
      <c r="AX141" s="13" t="s">
        <v>83</v>
      </c>
      <c r="AY141" s="250" t="s">
        <v>152</v>
      </c>
    </row>
    <row r="142" s="2" customFormat="1" ht="21.75" customHeight="1">
      <c r="A142" s="38"/>
      <c r="B142" s="39"/>
      <c r="C142" s="262" t="s">
        <v>102</v>
      </c>
      <c r="D142" s="262" t="s">
        <v>173</v>
      </c>
      <c r="E142" s="263" t="s">
        <v>598</v>
      </c>
      <c r="F142" s="264" t="s">
        <v>599</v>
      </c>
      <c r="G142" s="265" t="s">
        <v>325</v>
      </c>
      <c r="H142" s="266">
        <v>2</v>
      </c>
      <c r="I142" s="267"/>
      <c r="J142" s="268">
        <f>ROUND(I142*H142,2)</f>
        <v>0</v>
      </c>
      <c r="K142" s="264" t="s">
        <v>158</v>
      </c>
      <c r="L142" s="269"/>
      <c r="M142" s="270" t="s">
        <v>1</v>
      </c>
      <c r="N142" s="271" t="s">
        <v>43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105</v>
      </c>
      <c r="AT142" s="237" t="s">
        <v>173</v>
      </c>
      <c r="AU142" s="237" t="s">
        <v>87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93</v>
      </c>
      <c r="BM142" s="237" t="s">
        <v>706</v>
      </c>
    </row>
    <row r="143" s="13" customFormat="1">
      <c r="A143" s="13"/>
      <c r="B143" s="239"/>
      <c r="C143" s="240"/>
      <c r="D143" s="241" t="s">
        <v>160</v>
      </c>
      <c r="E143" s="242" t="s">
        <v>1</v>
      </c>
      <c r="F143" s="243" t="s">
        <v>707</v>
      </c>
      <c r="G143" s="240"/>
      <c r="H143" s="244">
        <v>2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160</v>
      </c>
      <c r="AU143" s="250" t="s">
        <v>87</v>
      </c>
      <c r="AV143" s="13" t="s">
        <v>87</v>
      </c>
      <c r="AW143" s="13" t="s">
        <v>34</v>
      </c>
      <c r="AX143" s="13" t="s">
        <v>83</v>
      </c>
      <c r="AY143" s="250" t="s">
        <v>152</v>
      </c>
    </row>
    <row r="144" s="12" customFormat="1" ht="22.8" customHeight="1">
      <c r="A144" s="12"/>
      <c r="B144" s="210"/>
      <c r="C144" s="211"/>
      <c r="D144" s="212" t="s">
        <v>77</v>
      </c>
      <c r="E144" s="224" t="s">
        <v>90</v>
      </c>
      <c r="F144" s="224" t="s">
        <v>375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SUM(P145:P154)</f>
        <v>0</v>
      </c>
      <c r="Q144" s="218"/>
      <c r="R144" s="219">
        <f>SUM(R145:R154)</f>
        <v>0</v>
      </c>
      <c r="S144" s="218"/>
      <c r="T144" s="220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83</v>
      </c>
      <c r="AT144" s="222" t="s">
        <v>77</v>
      </c>
      <c r="AU144" s="222" t="s">
        <v>83</v>
      </c>
      <c r="AY144" s="221" t="s">
        <v>152</v>
      </c>
      <c r="BK144" s="223">
        <f>SUM(BK145:BK154)</f>
        <v>0</v>
      </c>
    </row>
    <row r="145" s="2" customFormat="1" ht="16.5" customHeight="1">
      <c r="A145" s="38"/>
      <c r="B145" s="39"/>
      <c r="C145" s="226" t="s">
        <v>105</v>
      </c>
      <c r="D145" s="226" t="s">
        <v>154</v>
      </c>
      <c r="E145" s="227" t="s">
        <v>708</v>
      </c>
      <c r="F145" s="228" t="s">
        <v>709</v>
      </c>
      <c r="G145" s="229" t="s">
        <v>325</v>
      </c>
      <c r="H145" s="230">
        <v>2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43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93</v>
      </c>
      <c r="AT145" s="237" t="s">
        <v>154</v>
      </c>
      <c r="AU145" s="237" t="s">
        <v>87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93</v>
      </c>
      <c r="BM145" s="237" t="s">
        <v>710</v>
      </c>
    </row>
    <row r="146" s="2" customFormat="1" ht="76.35" customHeight="1">
      <c r="A146" s="38"/>
      <c r="B146" s="39"/>
      <c r="C146" s="226" t="s">
        <v>118</v>
      </c>
      <c r="D146" s="226" t="s">
        <v>154</v>
      </c>
      <c r="E146" s="227" t="s">
        <v>383</v>
      </c>
      <c r="F146" s="228" t="s">
        <v>384</v>
      </c>
      <c r="G146" s="229" t="s">
        <v>164</v>
      </c>
      <c r="H146" s="230">
        <v>6.7999999999999998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43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93</v>
      </c>
      <c r="AT146" s="237" t="s">
        <v>154</v>
      </c>
      <c r="AU146" s="237" t="s">
        <v>87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93</v>
      </c>
      <c r="BM146" s="237" t="s">
        <v>711</v>
      </c>
    </row>
    <row r="147" s="13" customFormat="1">
      <c r="A147" s="13"/>
      <c r="B147" s="239"/>
      <c r="C147" s="240"/>
      <c r="D147" s="241" t="s">
        <v>160</v>
      </c>
      <c r="E147" s="242" t="s">
        <v>1</v>
      </c>
      <c r="F147" s="243" t="s">
        <v>712</v>
      </c>
      <c r="G147" s="240"/>
      <c r="H147" s="244">
        <v>6.7999999999999998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160</v>
      </c>
      <c r="AU147" s="250" t="s">
        <v>87</v>
      </c>
      <c r="AV147" s="13" t="s">
        <v>87</v>
      </c>
      <c r="AW147" s="13" t="s">
        <v>34</v>
      </c>
      <c r="AX147" s="13" t="s">
        <v>83</v>
      </c>
      <c r="AY147" s="250" t="s">
        <v>152</v>
      </c>
    </row>
    <row r="148" s="2" customFormat="1" ht="76.35" customHeight="1">
      <c r="A148" s="38"/>
      <c r="B148" s="39"/>
      <c r="C148" s="226" t="s">
        <v>215</v>
      </c>
      <c r="D148" s="226" t="s">
        <v>154</v>
      </c>
      <c r="E148" s="227" t="s">
        <v>713</v>
      </c>
      <c r="F148" s="228" t="s">
        <v>714</v>
      </c>
      <c r="G148" s="229" t="s">
        <v>157</v>
      </c>
      <c r="H148" s="230">
        <v>20.800000000000001</v>
      </c>
      <c r="I148" s="231"/>
      <c r="J148" s="232">
        <f>ROUND(I148*H148,2)</f>
        <v>0</v>
      </c>
      <c r="K148" s="228" t="s">
        <v>158</v>
      </c>
      <c r="L148" s="44"/>
      <c r="M148" s="233" t="s">
        <v>1</v>
      </c>
      <c r="N148" s="234" t="s">
        <v>43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93</v>
      </c>
      <c r="AT148" s="237" t="s">
        <v>154</v>
      </c>
      <c r="AU148" s="237" t="s">
        <v>87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93</v>
      </c>
      <c r="BM148" s="237" t="s">
        <v>715</v>
      </c>
    </row>
    <row r="149" s="2" customFormat="1" ht="76.35" customHeight="1">
      <c r="A149" s="38"/>
      <c r="B149" s="39"/>
      <c r="C149" s="226" t="s">
        <v>219</v>
      </c>
      <c r="D149" s="226" t="s">
        <v>154</v>
      </c>
      <c r="E149" s="227" t="s">
        <v>716</v>
      </c>
      <c r="F149" s="228" t="s">
        <v>717</v>
      </c>
      <c r="G149" s="229" t="s">
        <v>157</v>
      </c>
      <c r="H149" s="230">
        <v>20.800000000000001</v>
      </c>
      <c r="I149" s="231"/>
      <c r="J149" s="232">
        <f>ROUND(I149*H149,2)</f>
        <v>0</v>
      </c>
      <c r="K149" s="228" t="s">
        <v>158</v>
      </c>
      <c r="L149" s="44"/>
      <c r="M149" s="233" t="s">
        <v>1</v>
      </c>
      <c r="N149" s="234" t="s">
        <v>43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93</v>
      </c>
      <c r="AT149" s="237" t="s">
        <v>154</v>
      </c>
      <c r="AU149" s="237" t="s">
        <v>87</v>
      </c>
      <c r="AY149" s="17" t="s">
        <v>152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93</v>
      </c>
      <c r="BM149" s="237" t="s">
        <v>718</v>
      </c>
    </row>
    <row r="150" s="2" customFormat="1" ht="21.75" customHeight="1">
      <c r="A150" s="38"/>
      <c r="B150" s="39"/>
      <c r="C150" s="262" t="s">
        <v>225</v>
      </c>
      <c r="D150" s="262" t="s">
        <v>173</v>
      </c>
      <c r="E150" s="263" t="s">
        <v>719</v>
      </c>
      <c r="F150" s="264" t="s">
        <v>720</v>
      </c>
      <c r="G150" s="265" t="s">
        <v>176</v>
      </c>
      <c r="H150" s="266">
        <v>0.089999999999999997</v>
      </c>
      <c r="I150" s="267"/>
      <c r="J150" s="268">
        <f>ROUND(I150*H150,2)</f>
        <v>0</v>
      </c>
      <c r="K150" s="264" t="s">
        <v>1</v>
      </c>
      <c r="L150" s="269"/>
      <c r="M150" s="270" t="s">
        <v>1</v>
      </c>
      <c r="N150" s="271" t="s">
        <v>43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105</v>
      </c>
      <c r="AT150" s="237" t="s">
        <v>173</v>
      </c>
      <c r="AU150" s="237" t="s">
        <v>87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93</v>
      </c>
      <c r="BM150" s="237" t="s">
        <v>721</v>
      </c>
    </row>
    <row r="151" s="2" customFormat="1">
      <c r="A151" s="38"/>
      <c r="B151" s="39"/>
      <c r="C151" s="40"/>
      <c r="D151" s="241" t="s">
        <v>193</v>
      </c>
      <c r="E151" s="40"/>
      <c r="F151" s="282" t="s">
        <v>722</v>
      </c>
      <c r="G151" s="40"/>
      <c r="H151" s="40"/>
      <c r="I151" s="283"/>
      <c r="J151" s="40"/>
      <c r="K151" s="40"/>
      <c r="L151" s="44"/>
      <c r="M151" s="284"/>
      <c r="N151" s="28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193</v>
      </c>
      <c r="AU151" s="17" t="s">
        <v>87</v>
      </c>
    </row>
    <row r="152" s="13" customFormat="1">
      <c r="A152" s="13"/>
      <c r="B152" s="239"/>
      <c r="C152" s="240"/>
      <c r="D152" s="241" t="s">
        <v>160</v>
      </c>
      <c r="E152" s="242" t="s">
        <v>1</v>
      </c>
      <c r="F152" s="243" t="s">
        <v>723</v>
      </c>
      <c r="G152" s="240"/>
      <c r="H152" s="244">
        <v>0.089999999999999997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160</v>
      </c>
      <c r="AU152" s="250" t="s">
        <v>87</v>
      </c>
      <c r="AV152" s="13" t="s">
        <v>87</v>
      </c>
      <c r="AW152" s="13" t="s">
        <v>34</v>
      </c>
      <c r="AX152" s="13" t="s">
        <v>83</v>
      </c>
      <c r="AY152" s="250" t="s">
        <v>152</v>
      </c>
    </row>
    <row r="153" s="2" customFormat="1" ht="90" customHeight="1">
      <c r="A153" s="38"/>
      <c r="B153" s="39"/>
      <c r="C153" s="226" t="s">
        <v>231</v>
      </c>
      <c r="D153" s="226" t="s">
        <v>154</v>
      </c>
      <c r="E153" s="227" t="s">
        <v>465</v>
      </c>
      <c r="F153" s="228" t="s">
        <v>466</v>
      </c>
      <c r="G153" s="229" t="s">
        <v>176</v>
      </c>
      <c r="H153" s="230">
        <v>0.14399999999999999</v>
      </c>
      <c r="I153" s="231"/>
      <c r="J153" s="232">
        <f>ROUND(I153*H153,2)</f>
        <v>0</v>
      </c>
      <c r="K153" s="228" t="s">
        <v>158</v>
      </c>
      <c r="L153" s="44"/>
      <c r="M153" s="233" t="s">
        <v>1</v>
      </c>
      <c r="N153" s="234" t="s">
        <v>43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93</v>
      </c>
      <c r="AT153" s="237" t="s">
        <v>154</v>
      </c>
      <c r="AU153" s="237" t="s">
        <v>87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93</v>
      </c>
      <c r="BM153" s="237" t="s">
        <v>724</v>
      </c>
    </row>
    <row r="154" s="13" customFormat="1">
      <c r="A154" s="13"/>
      <c r="B154" s="239"/>
      <c r="C154" s="240"/>
      <c r="D154" s="241" t="s">
        <v>160</v>
      </c>
      <c r="E154" s="242" t="s">
        <v>1</v>
      </c>
      <c r="F154" s="243" t="s">
        <v>725</v>
      </c>
      <c r="G154" s="240"/>
      <c r="H154" s="244">
        <v>0.14399999999999999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160</v>
      </c>
      <c r="AU154" s="250" t="s">
        <v>87</v>
      </c>
      <c r="AV154" s="13" t="s">
        <v>87</v>
      </c>
      <c r="AW154" s="13" t="s">
        <v>34</v>
      </c>
      <c r="AX154" s="13" t="s">
        <v>83</v>
      </c>
      <c r="AY154" s="250" t="s">
        <v>152</v>
      </c>
    </row>
    <row r="155" s="12" customFormat="1" ht="22.8" customHeight="1">
      <c r="A155" s="12"/>
      <c r="B155" s="210"/>
      <c r="C155" s="211"/>
      <c r="D155" s="212" t="s">
        <v>77</v>
      </c>
      <c r="E155" s="224" t="s">
        <v>93</v>
      </c>
      <c r="F155" s="224" t="s">
        <v>265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SUM(P156:P169)</f>
        <v>0</v>
      </c>
      <c r="Q155" s="218"/>
      <c r="R155" s="219">
        <f>SUM(R156:R169)</f>
        <v>79.535663999999997</v>
      </c>
      <c r="S155" s="218"/>
      <c r="T155" s="220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83</v>
      </c>
      <c r="AT155" s="222" t="s">
        <v>77</v>
      </c>
      <c r="AU155" s="222" t="s">
        <v>83</v>
      </c>
      <c r="AY155" s="221" t="s">
        <v>152</v>
      </c>
      <c r="BK155" s="223">
        <f>SUM(BK156:BK169)</f>
        <v>0</v>
      </c>
    </row>
    <row r="156" s="2" customFormat="1" ht="24.15" customHeight="1">
      <c r="A156" s="38"/>
      <c r="B156" s="39"/>
      <c r="C156" s="226" t="s">
        <v>235</v>
      </c>
      <c r="D156" s="226" t="s">
        <v>154</v>
      </c>
      <c r="E156" s="227" t="s">
        <v>471</v>
      </c>
      <c r="F156" s="228" t="s">
        <v>472</v>
      </c>
      <c r="G156" s="229" t="s">
        <v>157</v>
      </c>
      <c r="H156" s="230">
        <v>8.6799999999999997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43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93</v>
      </c>
      <c r="AT156" s="237" t="s">
        <v>154</v>
      </c>
      <c r="AU156" s="237" t="s">
        <v>87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93</v>
      </c>
      <c r="BM156" s="237" t="s">
        <v>726</v>
      </c>
    </row>
    <row r="157" s="13" customFormat="1">
      <c r="A157" s="13"/>
      <c r="B157" s="239"/>
      <c r="C157" s="240"/>
      <c r="D157" s="241" t="s">
        <v>160</v>
      </c>
      <c r="E157" s="242" t="s">
        <v>1</v>
      </c>
      <c r="F157" s="243" t="s">
        <v>727</v>
      </c>
      <c r="G157" s="240"/>
      <c r="H157" s="244">
        <v>8.6799999999999997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160</v>
      </c>
      <c r="AU157" s="250" t="s">
        <v>87</v>
      </c>
      <c r="AV157" s="13" t="s">
        <v>87</v>
      </c>
      <c r="AW157" s="13" t="s">
        <v>34</v>
      </c>
      <c r="AX157" s="13" t="s">
        <v>83</v>
      </c>
      <c r="AY157" s="250" t="s">
        <v>152</v>
      </c>
    </row>
    <row r="158" s="2" customFormat="1" ht="24.15" customHeight="1">
      <c r="A158" s="38"/>
      <c r="B158" s="39"/>
      <c r="C158" s="226" t="s">
        <v>8</v>
      </c>
      <c r="D158" s="226" t="s">
        <v>154</v>
      </c>
      <c r="E158" s="227" t="s">
        <v>547</v>
      </c>
      <c r="F158" s="228" t="s">
        <v>548</v>
      </c>
      <c r="G158" s="229" t="s">
        <v>157</v>
      </c>
      <c r="H158" s="230">
        <v>14.4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43</v>
      </c>
      <c r="O158" s="91"/>
      <c r="P158" s="235">
        <f>O158*H158</f>
        <v>0</v>
      </c>
      <c r="Q158" s="235">
        <v>0.21251999999999999</v>
      </c>
      <c r="R158" s="235">
        <f>Q158*H158</f>
        <v>3.0602879999999999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93</v>
      </c>
      <c r="AT158" s="237" t="s">
        <v>154</v>
      </c>
      <c r="AU158" s="237" t="s">
        <v>87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93</v>
      </c>
      <c r="BM158" s="237" t="s">
        <v>728</v>
      </c>
    </row>
    <row r="159" s="13" customFormat="1">
      <c r="A159" s="13"/>
      <c r="B159" s="239"/>
      <c r="C159" s="240"/>
      <c r="D159" s="241" t="s">
        <v>160</v>
      </c>
      <c r="E159" s="242" t="s">
        <v>1</v>
      </c>
      <c r="F159" s="243" t="s">
        <v>729</v>
      </c>
      <c r="G159" s="240"/>
      <c r="H159" s="244">
        <v>14.4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160</v>
      </c>
      <c r="AU159" s="250" t="s">
        <v>87</v>
      </c>
      <c r="AV159" s="13" t="s">
        <v>87</v>
      </c>
      <c r="AW159" s="13" t="s">
        <v>34</v>
      </c>
      <c r="AX159" s="13" t="s">
        <v>83</v>
      </c>
      <c r="AY159" s="250" t="s">
        <v>152</v>
      </c>
    </row>
    <row r="160" s="2" customFormat="1" ht="24.15" customHeight="1">
      <c r="A160" s="38"/>
      <c r="B160" s="39"/>
      <c r="C160" s="226" t="s">
        <v>244</v>
      </c>
      <c r="D160" s="226" t="s">
        <v>154</v>
      </c>
      <c r="E160" s="227" t="s">
        <v>267</v>
      </c>
      <c r="F160" s="228" t="s">
        <v>268</v>
      </c>
      <c r="G160" s="229" t="s">
        <v>157</v>
      </c>
      <c r="H160" s="230">
        <v>14.4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43</v>
      </c>
      <c r="O160" s="91"/>
      <c r="P160" s="235">
        <f>O160*H160</f>
        <v>0</v>
      </c>
      <c r="Q160" s="235">
        <v>0.31879000000000002</v>
      </c>
      <c r="R160" s="235">
        <f>Q160*H160</f>
        <v>4.5905760000000004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93</v>
      </c>
      <c r="AT160" s="237" t="s">
        <v>154</v>
      </c>
      <c r="AU160" s="237" t="s">
        <v>87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93</v>
      </c>
      <c r="BM160" s="237" t="s">
        <v>730</v>
      </c>
    </row>
    <row r="161" s="13" customFormat="1">
      <c r="A161" s="13"/>
      <c r="B161" s="239"/>
      <c r="C161" s="240"/>
      <c r="D161" s="241" t="s">
        <v>160</v>
      </c>
      <c r="E161" s="242" t="s">
        <v>1</v>
      </c>
      <c r="F161" s="243" t="s">
        <v>729</v>
      </c>
      <c r="G161" s="240"/>
      <c r="H161" s="244">
        <v>14.4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160</v>
      </c>
      <c r="AU161" s="250" t="s">
        <v>87</v>
      </c>
      <c r="AV161" s="13" t="s">
        <v>87</v>
      </c>
      <c r="AW161" s="13" t="s">
        <v>34</v>
      </c>
      <c r="AX161" s="13" t="s">
        <v>83</v>
      </c>
      <c r="AY161" s="250" t="s">
        <v>152</v>
      </c>
    </row>
    <row r="162" s="2" customFormat="1" ht="49.05" customHeight="1">
      <c r="A162" s="38"/>
      <c r="B162" s="39"/>
      <c r="C162" s="226" t="s">
        <v>249</v>
      </c>
      <c r="D162" s="226" t="s">
        <v>154</v>
      </c>
      <c r="E162" s="227" t="s">
        <v>271</v>
      </c>
      <c r="F162" s="228" t="s">
        <v>272</v>
      </c>
      <c r="G162" s="229" t="s">
        <v>157</v>
      </c>
      <c r="H162" s="230">
        <v>14.4</v>
      </c>
      <c r="I162" s="231"/>
      <c r="J162" s="232">
        <f>ROUND(I162*H162,2)</f>
        <v>0</v>
      </c>
      <c r="K162" s="228" t="s">
        <v>158</v>
      </c>
      <c r="L162" s="44"/>
      <c r="M162" s="233" t="s">
        <v>1</v>
      </c>
      <c r="N162" s="234" t="s">
        <v>43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93</v>
      </c>
      <c r="AT162" s="237" t="s">
        <v>154</v>
      </c>
      <c r="AU162" s="237" t="s">
        <v>87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93</v>
      </c>
      <c r="BM162" s="237" t="s">
        <v>731</v>
      </c>
    </row>
    <row r="163" s="13" customFormat="1">
      <c r="A163" s="13"/>
      <c r="B163" s="239"/>
      <c r="C163" s="240"/>
      <c r="D163" s="241" t="s">
        <v>160</v>
      </c>
      <c r="E163" s="242" t="s">
        <v>1</v>
      </c>
      <c r="F163" s="243" t="s">
        <v>732</v>
      </c>
      <c r="G163" s="240"/>
      <c r="H163" s="244">
        <v>14.4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160</v>
      </c>
      <c r="AU163" s="250" t="s">
        <v>87</v>
      </c>
      <c r="AV163" s="13" t="s">
        <v>87</v>
      </c>
      <c r="AW163" s="13" t="s">
        <v>34</v>
      </c>
      <c r="AX163" s="13" t="s">
        <v>83</v>
      </c>
      <c r="AY163" s="250" t="s">
        <v>152</v>
      </c>
    </row>
    <row r="164" s="2" customFormat="1" ht="16.5" customHeight="1">
      <c r="A164" s="38"/>
      <c r="B164" s="39"/>
      <c r="C164" s="262" t="s">
        <v>254</v>
      </c>
      <c r="D164" s="262" t="s">
        <v>173</v>
      </c>
      <c r="E164" s="263" t="s">
        <v>276</v>
      </c>
      <c r="F164" s="264" t="s">
        <v>277</v>
      </c>
      <c r="G164" s="265" t="s">
        <v>157</v>
      </c>
      <c r="H164" s="266">
        <v>17.280000000000001</v>
      </c>
      <c r="I164" s="267"/>
      <c r="J164" s="268">
        <f>ROUND(I164*H164,2)</f>
        <v>0</v>
      </c>
      <c r="K164" s="264" t="s">
        <v>1</v>
      </c>
      <c r="L164" s="269"/>
      <c r="M164" s="270" t="s">
        <v>1</v>
      </c>
      <c r="N164" s="271" t="s">
        <v>43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105</v>
      </c>
      <c r="AT164" s="237" t="s">
        <v>173</v>
      </c>
      <c r="AU164" s="237" t="s">
        <v>87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93</v>
      </c>
      <c r="BM164" s="237" t="s">
        <v>733</v>
      </c>
    </row>
    <row r="165" s="13" customFormat="1">
      <c r="A165" s="13"/>
      <c r="B165" s="239"/>
      <c r="C165" s="240"/>
      <c r="D165" s="241" t="s">
        <v>160</v>
      </c>
      <c r="E165" s="240"/>
      <c r="F165" s="243" t="s">
        <v>734</v>
      </c>
      <c r="G165" s="240"/>
      <c r="H165" s="244">
        <v>17.280000000000001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160</v>
      </c>
      <c r="AU165" s="250" t="s">
        <v>87</v>
      </c>
      <c r="AV165" s="13" t="s">
        <v>87</v>
      </c>
      <c r="AW165" s="13" t="s">
        <v>4</v>
      </c>
      <c r="AX165" s="13" t="s">
        <v>83</v>
      </c>
      <c r="AY165" s="250" t="s">
        <v>152</v>
      </c>
    </row>
    <row r="166" s="2" customFormat="1" ht="37.8" customHeight="1">
      <c r="A166" s="38"/>
      <c r="B166" s="39"/>
      <c r="C166" s="226" t="s">
        <v>259</v>
      </c>
      <c r="D166" s="226" t="s">
        <v>154</v>
      </c>
      <c r="E166" s="227" t="s">
        <v>296</v>
      </c>
      <c r="F166" s="228" t="s">
        <v>297</v>
      </c>
      <c r="G166" s="229" t="s">
        <v>164</v>
      </c>
      <c r="H166" s="230">
        <v>36</v>
      </c>
      <c r="I166" s="231"/>
      <c r="J166" s="232">
        <f>ROUND(I166*H166,2)</f>
        <v>0</v>
      </c>
      <c r="K166" s="228" t="s">
        <v>158</v>
      </c>
      <c r="L166" s="44"/>
      <c r="M166" s="233" t="s">
        <v>1</v>
      </c>
      <c r="N166" s="234" t="s">
        <v>43</v>
      </c>
      <c r="O166" s="91"/>
      <c r="P166" s="235">
        <f>O166*H166</f>
        <v>0</v>
      </c>
      <c r="Q166" s="235">
        <v>1.9967999999999999</v>
      </c>
      <c r="R166" s="235">
        <f>Q166*H166</f>
        <v>71.884799999999998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93</v>
      </c>
      <c r="AT166" s="237" t="s">
        <v>154</v>
      </c>
      <c r="AU166" s="237" t="s">
        <v>87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93</v>
      </c>
      <c r="BM166" s="237" t="s">
        <v>735</v>
      </c>
    </row>
    <row r="167" s="13" customFormat="1">
      <c r="A167" s="13"/>
      <c r="B167" s="239"/>
      <c r="C167" s="240"/>
      <c r="D167" s="241" t="s">
        <v>160</v>
      </c>
      <c r="E167" s="242" t="s">
        <v>1</v>
      </c>
      <c r="F167" s="243" t="s">
        <v>736</v>
      </c>
      <c r="G167" s="240"/>
      <c r="H167" s="244">
        <v>36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160</v>
      </c>
      <c r="AU167" s="250" t="s">
        <v>87</v>
      </c>
      <c r="AV167" s="13" t="s">
        <v>87</v>
      </c>
      <c r="AW167" s="13" t="s">
        <v>34</v>
      </c>
      <c r="AX167" s="13" t="s">
        <v>83</v>
      </c>
      <c r="AY167" s="250" t="s">
        <v>152</v>
      </c>
    </row>
    <row r="168" s="2" customFormat="1" ht="24.15" customHeight="1">
      <c r="A168" s="38"/>
      <c r="B168" s="39"/>
      <c r="C168" s="226" t="s">
        <v>266</v>
      </c>
      <c r="D168" s="226" t="s">
        <v>154</v>
      </c>
      <c r="E168" s="227" t="s">
        <v>301</v>
      </c>
      <c r="F168" s="228" t="s">
        <v>302</v>
      </c>
      <c r="G168" s="229" t="s">
        <v>157</v>
      </c>
      <c r="H168" s="230">
        <v>72</v>
      </c>
      <c r="I168" s="231"/>
      <c r="J168" s="232">
        <f>ROUND(I168*H168,2)</f>
        <v>0</v>
      </c>
      <c r="K168" s="228" t="s">
        <v>158</v>
      </c>
      <c r="L168" s="44"/>
      <c r="M168" s="233" t="s">
        <v>1</v>
      </c>
      <c r="N168" s="234" t="s">
        <v>43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93</v>
      </c>
      <c r="AT168" s="237" t="s">
        <v>154</v>
      </c>
      <c r="AU168" s="237" t="s">
        <v>87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93</v>
      </c>
      <c r="BM168" s="237" t="s">
        <v>737</v>
      </c>
    </row>
    <row r="169" s="13" customFormat="1">
      <c r="A169" s="13"/>
      <c r="B169" s="239"/>
      <c r="C169" s="240"/>
      <c r="D169" s="241" t="s">
        <v>160</v>
      </c>
      <c r="E169" s="242" t="s">
        <v>1</v>
      </c>
      <c r="F169" s="243" t="s">
        <v>738</v>
      </c>
      <c r="G169" s="240"/>
      <c r="H169" s="244">
        <v>72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160</v>
      </c>
      <c r="AU169" s="250" t="s">
        <v>87</v>
      </c>
      <c r="AV169" s="13" t="s">
        <v>87</v>
      </c>
      <c r="AW169" s="13" t="s">
        <v>34</v>
      </c>
      <c r="AX169" s="13" t="s">
        <v>83</v>
      </c>
      <c r="AY169" s="250" t="s">
        <v>152</v>
      </c>
    </row>
    <row r="170" s="12" customFormat="1" ht="22.8" customHeight="1">
      <c r="A170" s="12"/>
      <c r="B170" s="210"/>
      <c r="C170" s="211"/>
      <c r="D170" s="212" t="s">
        <v>77</v>
      </c>
      <c r="E170" s="224" t="s">
        <v>118</v>
      </c>
      <c r="F170" s="224" t="s">
        <v>405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SUM(P171:P172)</f>
        <v>0</v>
      </c>
      <c r="Q170" s="218"/>
      <c r="R170" s="219">
        <f>SUM(R171:R172)</f>
        <v>0</v>
      </c>
      <c r="S170" s="218"/>
      <c r="T170" s="220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83</v>
      </c>
      <c r="AT170" s="222" t="s">
        <v>77</v>
      </c>
      <c r="AU170" s="222" t="s">
        <v>83</v>
      </c>
      <c r="AY170" s="221" t="s">
        <v>152</v>
      </c>
      <c r="BK170" s="223">
        <f>SUM(BK171:BK172)</f>
        <v>0</v>
      </c>
    </row>
    <row r="171" s="2" customFormat="1" ht="44.25" customHeight="1">
      <c r="A171" s="38"/>
      <c r="B171" s="39"/>
      <c r="C171" s="226" t="s">
        <v>7</v>
      </c>
      <c r="D171" s="226" t="s">
        <v>154</v>
      </c>
      <c r="E171" s="227" t="s">
        <v>739</v>
      </c>
      <c r="F171" s="228" t="s">
        <v>740</v>
      </c>
      <c r="G171" s="229" t="s">
        <v>157</v>
      </c>
      <c r="H171" s="230">
        <v>2.5</v>
      </c>
      <c r="I171" s="231"/>
      <c r="J171" s="232">
        <f>ROUND(I171*H171,2)</f>
        <v>0</v>
      </c>
      <c r="K171" s="228" t="s">
        <v>158</v>
      </c>
      <c r="L171" s="44"/>
      <c r="M171" s="233" t="s">
        <v>1</v>
      </c>
      <c r="N171" s="234" t="s">
        <v>43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93</v>
      </c>
      <c r="AT171" s="237" t="s">
        <v>154</v>
      </c>
      <c r="AU171" s="237" t="s">
        <v>87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93</v>
      </c>
      <c r="BM171" s="237" t="s">
        <v>741</v>
      </c>
    </row>
    <row r="172" s="13" customFormat="1">
      <c r="A172" s="13"/>
      <c r="B172" s="239"/>
      <c r="C172" s="240"/>
      <c r="D172" s="241" t="s">
        <v>160</v>
      </c>
      <c r="E172" s="242" t="s">
        <v>1</v>
      </c>
      <c r="F172" s="243" t="s">
        <v>379</v>
      </c>
      <c r="G172" s="240"/>
      <c r="H172" s="244">
        <v>2.5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160</v>
      </c>
      <c r="AU172" s="250" t="s">
        <v>87</v>
      </c>
      <c r="AV172" s="13" t="s">
        <v>87</v>
      </c>
      <c r="AW172" s="13" t="s">
        <v>34</v>
      </c>
      <c r="AX172" s="13" t="s">
        <v>83</v>
      </c>
      <c r="AY172" s="250" t="s">
        <v>152</v>
      </c>
    </row>
    <row r="173" s="12" customFormat="1" ht="22.8" customHeight="1">
      <c r="A173" s="12"/>
      <c r="B173" s="210"/>
      <c r="C173" s="211"/>
      <c r="D173" s="212" t="s">
        <v>77</v>
      </c>
      <c r="E173" s="224" t="s">
        <v>344</v>
      </c>
      <c r="F173" s="224" t="s">
        <v>345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83</v>
      </c>
      <c r="AT173" s="222" t="s">
        <v>77</v>
      </c>
      <c r="AU173" s="222" t="s">
        <v>83</v>
      </c>
      <c r="AY173" s="221" t="s">
        <v>152</v>
      </c>
      <c r="BK173" s="223">
        <f>BK174</f>
        <v>0</v>
      </c>
    </row>
    <row r="174" s="2" customFormat="1" ht="24.15" customHeight="1">
      <c r="A174" s="38"/>
      <c r="B174" s="39"/>
      <c r="C174" s="226" t="s">
        <v>275</v>
      </c>
      <c r="D174" s="226" t="s">
        <v>154</v>
      </c>
      <c r="E174" s="227" t="s">
        <v>347</v>
      </c>
      <c r="F174" s="228" t="s">
        <v>348</v>
      </c>
      <c r="G174" s="229" t="s">
        <v>176</v>
      </c>
      <c r="H174" s="230">
        <v>79.536000000000001</v>
      </c>
      <c r="I174" s="231"/>
      <c r="J174" s="232">
        <f>ROUND(I174*H174,2)</f>
        <v>0</v>
      </c>
      <c r="K174" s="228" t="s">
        <v>158</v>
      </c>
      <c r="L174" s="44"/>
      <c r="M174" s="286" t="s">
        <v>1</v>
      </c>
      <c r="N174" s="287" t="s">
        <v>43</v>
      </c>
      <c r="O174" s="288"/>
      <c r="P174" s="289">
        <f>O174*H174</f>
        <v>0</v>
      </c>
      <c r="Q174" s="289">
        <v>0</v>
      </c>
      <c r="R174" s="289">
        <f>Q174*H174</f>
        <v>0</v>
      </c>
      <c r="S174" s="289">
        <v>0</v>
      </c>
      <c r="T174" s="2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93</v>
      </c>
      <c r="AT174" s="237" t="s">
        <v>154</v>
      </c>
      <c r="AU174" s="237" t="s">
        <v>87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93</v>
      </c>
      <c r="BM174" s="237" t="s">
        <v>742</v>
      </c>
    </row>
    <row r="175" s="2" customFormat="1" ht="6.96" customHeight="1">
      <c r="A175" s="38"/>
      <c r="B175" s="66"/>
      <c r="C175" s="67"/>
      <c r="D175" s="67"/>
      <c r="E175" s="67"/>
      <c r="F175" s="67"/>
      <c r="G175" s="67"/>
      <c r="H175" s="67"/>
      <c r="I175" s="67"/>
      <c r="J175" s="67"/>
      <c r="K175" s="67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1WIXIlzvv02QbN5VDNF2gFTiLGnecyqLBivSPMNqjZWOsHnPitnzO4+VX1F5Byrc/8CEQynNKTpDVmHj59xL/Q==" hashValue="jqf7BmKnqCkp74CQTyFfUMU8NwGKI7vWMEkjC2+WVCH+fgpLFB2tQ7ZM5dtWlLcgA5RUO8ifD0mwEYvO3YzQdQ==" algorithmName="SHA-512" password="CC35"/>
  <autoFilter ref="C125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ROUND((SUM(BE120:BE184)),  2)</f>
        <v>0</v>
      </c>
      <c r="G33" s="38"/>
      <c r="H33" s="38"/>
      <c r="I33" s="164">
        <v>0.20999999999999999</v>
      </c>
      <c r="J33" s="163">
        <f>ROUND(((SUM(BE120:BE184))*I33),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ROUND((SUM(BF120:BF184)),  2)</f>
        <v>0</v>
      </c>
      <c r="G34" s="38"/>
      <c r="H34" s="38"/>
      <c r="I34" s="164">
        <v>0.14999999999999999</v>
      </c>
      <c r="J34" s="163">
        <f>ROUND(((SUM(BF120:BF184))*I34),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ROUND((SUM(BG120:BG184)),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ROUND((SUM(BH120:BH184)),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ROUND((SUM(BI120:BI184)),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9 - VRN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744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745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746</v>
      </c>
      <c r="E99" s="191"/>
      <c r="F99" s="191"/>
      <c r="G99" s="191"/>
      <c r="H99" s="191"/>
      <c r="I99" s="191"/>
      <c r="J99" s="192">
        <f>J138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747</v>
      </c>
      <c r="E100" s="191"/>
      <c r="F100" s="191"/>
      <c r="G100" s="191"/>
      <c r="H100" s="191"/>
      <c r="I100" s="191"/>
      <c r="J100" s="192">
        <f>J184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VN Skalice - rekonstrukce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9 - VRN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22</v>
      </c>
      <c r="D114" s="40"/>
      <c r="E114" s="40"/>
      <c r="F114" s="27" t="str">
        <f>F12</f>
        <v>Sebranice u Boskovic, Skalice n. Svitavou</v>
      </c>
      <c r="G114" s="40"/>
      <c r="H114" s="40"/>
      <c r="I114" s="32" t="s">
        <v>24</v>
      </c>
      <c r="J114" s="79" t="str">
        <f>IF(J12="","",J12)</f>
        <v>29. 9. 2022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26</v>
      </c>
      <c r="D116" s="40"/>
      <c r="E116" s="40"/>
      <c r="F116" s="27" t="str">
        <f>E15</f>
        <v>Povodí Moravy,s.p., Dřevařská 11, 602 00 Brno</v>
      </c>
      <c r="G116" s="40"/>
      <c r="H116" s="40"/>
      <c r="I116" s="32" t="s">
        <v>32</v>
      </c>
      <c r="J116" s="36" t="str">
        <f>E21</f>
        <v>Šindlar s.r.o., Na Brně 372/2a,500 06 Hradec Král.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>Ing. Jakub Kološ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138</v>
      </c>
      <c r="D119" s="202" t="s">
        <v>63</v>
      </c>
      <c r="E119" s="202" t="s">
        <v>59</v>
      </c>
      <c r="F119" s="202" t="s">
        <v>60</v>
      </c>
      <c r="G119" s="202" t="s">
        <v>139</v>
      </c>
      <c r="H119" s="202" t="s">
        <v>140</v>
      </c>
      <c r="I119" s="202" t="s">
        <v>141</v>
      </c>
      <c r="J119" s="202" t="s">
        <v>127</v>
      </c>
      <c r="K119" s="203" t="s">
        <v>142</v>
      </c>
      <c r="L119" s="204"/>
      <c r="M119" s="100" t="s">
        <v>1</v>
      </c>
      <c r="N119" s="101" t="s">
        <v>42</v>
      </c>
      <c r="O119" s="101" t="s">
        <v>143</v>
      </c>
      <c r="P119" s="101" t="s">
        <v>144</v>
      </c>
      <c r="Q119" s="101" t="s">
        <v>145</v>
      </c>
      <c r="R119" s="101" t="s">
        <v>146</v>
      </c>
      <c r="S119" s="101" t="s">
        <v>147</v>
      </c>
      <c r="T119" s="102" t="s">
        <v>148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149</v>
      </c>
      <c r="D120" s="40"/>
      <c r="E120" s="40"/>
      <c r="F120" s="40"/>
      <c r="G120" s="40"/>
      <c r="H120" s="40"/>
      <c r="I120" s="40"/>
      <c r="J120" s="205">
        <f>BK120</f>
        <v>0</v>
      </c>
      <c r="K120" s="40"/>
      <c r="L120" s="44"/>
      <c r="M120" s="103"/>
      <c r="N120" s="206"/>
      <c r="O120" s="104"/>
      <c r="P120" s="207">
        <f>P121+P138+P184</f>
        <v>0</v>
      </c>
      <c r="Q120" s="104"/>
      <c r="R120" s="207">
        <f>R121+R138+R184</f>
        <v>0</v>
      </c>
      <c r="S120" s="104"/>
      <c r="T120" s="208">
        <f>T121+T138+T184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129</v>
      </c>
      <c r="BK120" s="209">
        <f>BK121+BK138+BK184</f>
        <v>0</v>
      </c>
    </row>
    <row r="121" s="12" customFormat="1" ht="25.92" customHeight="1">
      <c r="A121" s="12"/>
      <c r="B121" s="210"/>
      <c r="C121" s="211"/>
      <c r="D121" s="212" t="s">
        <v>77</v>
      </c>
      <c r="E121" s="213" t="s">
        <v>748</v>
      </c>
      <c r="F121" s="213" t="s">
        <v>749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</f>
        <v>0</v>
      </c>
      <c r="Q121" s="218"/>
      <c r="R121" s="219">
        <f>R122</f>
        <v>0</v>
      </c>
      <c r="S121" s="218"/>
      <c r="T121" s="22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83</v>
      </c>
      <c r="AT121" s="222" t="s">
        <v>77</v>
      </c>
      <c r="AU121" s="222" t="s">
        <v>78</v>
      </c>
      <c r="AY121" s="221" t="s">
        <v>152</v>
      </c>
      <c r="BK121" s="223">
        <f>BK122</f>
        <v>0</v>
      </c>
    </row>
    <row r="122" s="12" customFormat="1" ht="22.8" customHeight="1">
      <c r="A122" s="12"/>
      <c r="B122" s="210"/>
      <c r="C122" s="211"/>
      <c r="D122" s="212" t="s">
        <v>77</v>
      </c>
      <c r="E122" s="224" t="s">
        <v>750</v>
      </c>
      <c r="F122" s="224" t="s">
        <v>751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SUM(P123:P137)</f>
        <v>0</v>
      </c>
      <c r="Q122" s="218"/>
      <c r="R122" s="219">
        <f>SUM(R123:R137)</f>
        <v>0</v>
      </c>
      <c r="S122" s="218"/>
      <c r="T122" s="220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77</v>
      </c>
      <c r="AU122" s="222" t="s">
        <v>83</v>
      </c>
      <c r="AY122" s="221" t="s">
        <v>152</v>
      </c>
      <c r="BK122" s="223">
        <f>SUM(BK123:BK137)</f>
        <v>0</v>
      </c>
    </row>
    <row r="123" s="2" customFormat="1" ht="24.15" customHeight="1">
      <c r="A123" s="38"/>
      <c r="B123" s="39"/>
      <c r="C123" s="226" t="s">
        <v>235</v>
      </c>
      <c r="D123" s="226" t="s">
        <v>154</v>
      </c>
      <c r="E123" s="227" t="s">
        <v>752</v>
      </c>
      <c r="F123" s="228" t="s">
        <v>753</v>
      </c>
      <c r="G123" s="229" t="s">
        <v>754</v>
      </c>
      <c r="H123" s="230">
        <v>1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43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93</v>
      </c>
      <c r="AT123" s="237" t="s">
        <v>154</v>
      </c>
      <c r="AU123" s="237" t="s">
        <v>87</v>
      </c>
      <c r="AY123" s="17" t="s">
        <v>152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93</v>
      </c>
      <c r="BM123" s="237" t="s">
        <v>755</v>
      </c>
    </row>
    <row r="124" s="15" customFormat="1">
      <c r="A124" s="15"/>
      <c r="B124" s="272"/>
      <c r="C124" s="273"/>
      <c r="D124" s="241" t="s">
        <v>160</v>
      </c>
      <c r="E124" s="274" t="s">
        <v>1</v>
      </c>
      <c r="F124" s="275" t="s">
        <v>756</v>
      </c>
      <c r="G124" s="273"/>
      <c r="H124" s="274" t="s">
        <v>1</v>
      </c>
      <c r="I124" s="276"/>
      <c r="J124" s="273"/>
      <c r="K124" s="273"/>
      <c r="L124" s="277"/>
      <c r="M124" s="278"/>
      <c r="N124" s="279"/>
      <c r="O124" s="279"/>
      <c r="P124" s="279"/>
      <c r="Q124" s="279"/>
      <c r="R124" s="279"/>
      <c r="S124" s="279"/>
      <c r="T124" s="280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1" t="s">
        <v>160</v>
      </c>
      <c r="AU124" s="281" t="s">
        <v>87</v>
      </c>
      <c r="AV124" s="15" t="s">
        <v>83</v>
      </c>
      <c r="AW124" s="15" t="s">
        <v>34</v>
      </c>
      <c r="AX124" s="15" t="s">
        <v>78</v>
      </c>
      <c r="AY124" s="281" t="s">
        <v>152</v>
      </c>
    </row>
    <row r="125" s="15" customFormat="1">
      <c r="A125" s="15"/>
      <c r="B125" s="272"/>
      <c r="C125" s="273"/>
      <c r="D125" s="241" t="s">
        <v>160</v>
      </c>
      <c r="E125" s="274" t="s">
        <v>1</v>
      </c>
      <c r="F125" s="275" t="s">
        <v>757</v>
      </c>
      <c r="G125" s="273"/>
      <c r="H125" s="274" t="s">
        <v>1</v>
      </c>
      <c r="I125" s="276"/>
      <c r="J125" s="273"/>
      <c r="K125" s="273"/>
      <c r="L125" s="277"/>
      <c r="M125" s="278"/>
      <c r="N125" s="279"/>
      <c r="O125" s="279"/>
      <c r="P125" s="279"/>
      <c r="Q125" s="279"/>
      <c r="R125" s="279"/>
      <c r="S125" s="279"/>
      <c r="T125" s="28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1" t="s">
        <v>160</v>
      </c>
      <c r="AU125" s="281" t="s">
        <v>87</v>
      </c>
      <c r="AV125" s="15" t="s">
        <v>83</v>
      </c>
      <c r="AW125" s="15" t="s">
        <v>34</v>
      </c>
      <c r="AX125" s="15" t="s">
        <v>78</v>
      </c>
      <c r="AY125" s="281" t="s">
        <v>152</v>
      </c>
    </row>
    <row r="126" s="15" customFormat="1">
      <c r="A126" s="15"/>
      <c r="B126" s="272"/>
      <c r="C126" s="273"/>
      <c r="D126" s="241" t="s">
        <v>160</v>
      </c>
      <c r="E126" s="274" t="s">
        <v>1</v>
      </c>
      <c r="F126" s="275" t="s">
        <v>758</v>
      </c>
      <c r="G126" s="273"/>
      <c r="H126" s="274" t="s">
        <v>1</v>
      </c>
      <c r="I126" s="276"/>
      <c r="J126" s="273"/>
      <c r="K126" s="273"/>
      <c r="L126" s="277"/>
      <c r="M126" s="278"/>
      <c r="N126" s="279"/>
      <c r="O126" s="279"/>
      <c r="P126" s="279"/>
      <c r="Q126" s="279"/>
      <c r="R126" s="279"/>
      <c r="S126" s="279"/>
      <c r="T126" s="28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1" t="s">
        <v>160</v>
      </c>
      <c r="AU126" s="281" t="s">
        <v>87</v>
      </c>
      <c r="AV126" s="15" t="s">
        <v>83</v>
      </c>
      <c r="AW126" s="15" t="s">
        <v>34</v>
      </c>
      <c r="AX126" s="15" t="s">
        <v>78</v>
      </c>
      <c r="AY126" s="281" t="s">
        <v>152</v>
      </c>
    </row>
    <row r="127" s="15" customFormat="1">
      <c r="A127" s="15"/>
      <c r="B127" s="272"/>
      <c r="C127" s="273"/>
      <c r="D127" s="241" t="s">
        <v>160</v>
      </c>
      <c r="E127" s="274" t="s">
        <v>1</v>
      </c>
      <c r="F127" s="275" t="s">
        <v>759</v>
      </c>
      <c r="G127" s="273"/>
      <c r="H127" s="274" t="s">
        <v>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1" t="s">
        <v>160</v>
      </c>
      <c r="AU127" s="281" t="s">
        <v>87</v>
      </c>
      <c r="AV127" s="15" t="s">
        <v>83</v>
      </c>
      <c r="AW127" s="15" t="s">
        <v>34</v>
      </c>
      <c r="AX127" s="15" t="s">
        <v>78</v>
      </c>
      <c r="AY127" s="281" t="s">
        <v>152</v>
      </c>
    </row>
    <row r="128" s="15" customFormat="1">
      <c r="A128" s="15"/>
      <c r="B128" s="272"/>
      <c r="C128" s="273"/>
      <c r="D128" s="241" t="s">
        <v>160</v>
      </c>
      <c r="E128" s="274" t="s">
        <v>1</v>
      </c>
      <c r="F128" s="275" t="s">
        <v>760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160</v>
      </c>
      <c r="AU128" s="281" t="s">
        <v>87</v>
      </c>
      <c r="AV128" s="15" t="s">
        <v>83</v>
      </c>
      <c r="AW128" s="15" t="s">
        <v>34</v>
      </c>
      <c r="AX128" s="15" t="s">
        <v>78</v>
      </c>
      <c r="AY128" s="281" t="s">
        <v>152</v>
      </c>
    </row>
    <row r="129" s="15" customFormat="1">
      <c r="A129" s="15"/>
      <c r="B129" s="272"/>
      <c r="C129" s="273"/>
      <c r="D129" s="241" t="s">
        <v>160</v>
      </c>
      <c r="E129" s="274" t="s">
        <v>1</v>
      </c>
      <c r="F129" s="275" t="s">
        <v>761</v>
      </c>
      <c r="G129" s="273"/>
      <c r="H129" s="274" t="s">
        <v>1</v>
      </c>
      <c r="I129" s="276"/>
      <c r="J129" s="273"/>
      <c r="K129" s="273"/>
      <c r="L129" s="277"/>
      <c r="M129" s="278"/>
      <c r="N129" s="279"/>
      <c r="O129" s="279"/>
      <c r="P129" s="279"/>
      <c r="Q129" s="279"/>
      <c r="R129" s="279"/>
      <c r="S129" s="279"/>
      <c r="T129" s="28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1" t="s">
        <v>160</v>
      </c>
      <c r="AU129" s="281" t="s">
        <v>87</v>
      </c>
      <c r="AV129" s="15" t="s">
        <v>83</v>
      </c>
      <c r="AW129" s="15" t="s">
        <v>34</v>
      </c>
      <c r="AX129" s="15" t="s">
        <v>78</v>
      </c>
      <c r="AY129" s="281" t="s">
        <v>152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83</v>
      </c>
      <c r="G130" s="240"/>
      <c r="H130" s="244">
        <v>1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78</v>
      </c>
      <c r="AY130" s="250" t="s">
        <v>152</v>
      </c>
    </row>
    <row r="131" s="14" customFormat="1">
      <c r="A131" s="14"/>
      <c r="B131" s="251"/>
      <c r="C131" s="252"/>
      <c r="D131" s="241" t="s">
        <v>160</v>
      </c>
      <c r="E131" s="253" t="s">
        <v>1</v>
      </c>
      <c r="F131" s="254" t="s">
        <v>168</v>
      </c>
      <c r="G131" s="252"/>
      <c r="H131" s="255">
        <v>1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160</v>
      </c>
      <c r="AU131" s="261" t="s">
        <v>87</v>
      </c>
      <c r="AV131" s="14" t="s">
        <v>93</v>
      </c>
      <c r="AW131" s="14" t="s">
        <v>34</v>
      </c>
      <c r="AX131" s="14" t="s">
        <v>83</v>
      </c>
      <c r="AY131" s="261" t="s">
        <v>152</v>
      </c>
    </row>
    <row r="132" s="2" customFormat="1" ht="16.5" customHeight="1">
      <c r="A132" s="38"/>
      <c r="B132" s="39"/>
      <c r="C132" s="226" t="s">
        <v>244</v>
      </c>
      <c r="D132" s="226" t="s">
        <v>154</v>
      </c>
      <c r="E132" s="227" t="s">
        <v>762</v>
      </c>
      <c r="F132" s="228" t="s">
        <v>763</v>
      </c>
      <c r="G132" s="229" t="s">
        <v>754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43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93</v>
      </c>
      <c r="AT132" s="237" t="s">
        <v>154</v>
      </c>
      <c r="AU132" s="237" t="s">
        <v>87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93</v>
      </c>
      <c r="BM132" s="237" t="s">
        <v>764</v>
      </c>
    </row>
    <row r="133" s="15" customFormat="1">
      <c r="A133" s="15"/>
      <c r="B133" s="272"/>
      <c r="C133" s="273"/>
      <c r="D133" s="241" t="s">
        <v>160</v>
      </c>
      <c r="E133" s="274" t="s">
        <v>1</v>
      </c>
      <c r="F133" s="275" t="s">
        <v>765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160</v>
      </c>
      <c r="AU133" s="281" t="s">
        <v>87</v>
      </c>
      <c r="AV133" s="15" t="s">
        <v>83</v>
      </c>
      <c r="AW133" s="15" t="s">
        <v>34</v>
      </c>
      <c r="AX133" s="15" t="s">
        <v>78</v>
      </c>
      <c r="AY133" s="281" t="s">
        <v>152</v>
      </c>
    </row>
    <row r="134" s="15" customFormat="1">
      <c r="A134" s="15"/>
      <c r="B134" s="272"/>
      <c r="C134" s="273"/>
      <c r="D134" s="241" t="s">
        <v>160</v>
      </c>
      <c r="E134" s="274" t="s">
        <v>1</v>
      </c>
      <c r="F134" s="275" t="s">
        <v>766</v>
      </c>
      <c r="G134" s="273"/>
      <c r="H134" s="274" t="s">
        <v>1</v>
      </c>
      <c r="I134" s="276"/>
      <c r="J134" s="273"/>
      <c r="K134" s="273"/>
      <c r="L134" s="277"/>
      <c r="M134" s="278"/>
      <c r="N134" s="279"/>
      <c r="O134" s="279"/>
      <c r="P134" s="279"/>
      <c r="Q134" s="279"/>
      <c r="R134" s="279"/>
      <c r="S134" s="279"/>
      <c r="T134" s="28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1" t="s">
        <v>160</v>
      </c>
      <c r="AU134" s="281" t="s">
        <v>87</v>
      </c>
      <c r="AV134" s="15" t="s">
        <v>83</v>
      </c>
      <c r="AW134" s="15" t="s">
        <v>34</v>
      </c>
      <c r="AX134" s="15" t="s">
        <v>78</v>
      </c>
      <c r="AY134" s="281" t="s">
        <v>152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83</v>
      </c>
      <c r="G135" s="240"/>
      <c r="H135" s="244">
        <v>1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78</v>
      </c>
      <c r="AY135" s="250" t="s">
        <v>152</v>
      </c>
    </row>
    <row r="136" s="14" customFormat="1">
      <c r="A136" s="14"/>
      <c r="B136" s="251"/>
      <c r="C136" s="252"/>
      <c r="D136" s="241" t="s">
        <v>160</v>
      </c>
      <c r="E136" s="253" t="s">
        <v>1</v>
      </c>
      <c r="F136" s="254" t="s">
        <v>168</v>
      </c>
      <c r="G136" s="252"/>
      <c r="H136" s="255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160</v>
      </c>
      <c r="AU136" s="261" t="s">
        <v>87</v>
      </c>
      <c r="AV136" s="14" t="s">
        <v>93</v>
      </c>
      <c r="AW136" s="14" t="s">
        <v>34</v>
      </c>
      <c r="AX136" s="14" t="s">
        <v>83</v>
      </c>
      <c r="AY136" s="261" t="s">
        <v>152</v>
      </c>
    </row>
    <row r="137" s="2" customFormat="1" ht="33" customHeight="1">
      <c r="A137" s="38"/>
      <c r="B137" s="39"/>
      <c r="C137" s="226" t="s">
        <v>254</v>
      </c>
      <c r="D137" s="226" t="s">
        <v>154</v>
      </c>
      <c r="E137" s="227" t="s">
        <v>767</v>
      </c>
      <c r="F137" s="228" t="s">
        <v>768</v>
      </c>
      <c r="G137" s="229" t="s">
        <v>754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43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93</v>
      </c>
      <c r="AT137" s="237" t="s">
        <v>154</v>
      </c>
      <c r="AU137" s="237" t="s">
        <v>87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93</v>
      </c>
      <c r="BM137" s="237" t="s">
        <v>769</v>
      </c>
    </row>
    <row r="138" s="12" customFormat="1" ht="25.92" customHeight="1">
      <c r="A138" s="12"/>
      <c r="B138" s="210"/>
      <c r="C138" s="211"/>
      <c r="D138" s="212" t="s">
        <v>77</v>
      </c>
      <c r="E138" s="213" t="s">
        <v>770</v>
      </c>
      <c r="F138" s="213" t="s">
        <v>771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SUM(P139:P183)</f>
        <v>0</v>
      </c>
      <c r="Q138" s="218"/>
      <c r="R138" s="219">
        <f>SUM(R139:R183)</f>
        <v>0</v>
      </c>
      <c r="S138" s="218"/>
      <c r="T138" s="220">
        <f>SUM(T139:T183)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93</v>
      </c>
      <c r="AT138" s="222" t="s">
        <v>77</v>
      </c>
      <c r="AU138" s="222" t="s">
        <v>78</v>
      </c>
      <c r="AY138" s="221" t="s">
        <v>152</v>
      </c>
      <c r="BK138" s="223">
        <f>SUM(BK139:BK183)</f>
        <v>0</v>
      </c>
    </row>
    <row r="139" s="2" customFormat="1" ht="37.8" customHeight="1">
      <c r="A139" s="38"/>
      <c r="B139" s="39"/>
      <c r="C139" s="226" t="s">
        <v>83</v>
      </c>
      <c r="D139" s="226" t="s">
        <v>154</v>
      </c>
      <c r="E139" s="227" t="s">
        <v>772</v>
      </c>
      <c r="F139" s="228" t="s">
        <v>773</v>
      </c>
      <c r="G139" s="229" t="s">
        <v>754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43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653</v>
      </c>
      <c r="AT139" s="237" t="s">
        <v>154</v>
      </c>
      <c r="AU139" s="237" t="s">
        <v>83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653</v>
      </c>
      <c r="BM139" s="237" t="s">
        <v>774</v>
      </c>
    </row>
    <row r="140" s="13" customFormat="1">
      <c r="A140" s="13"/>
      <c r="B140" s="239"/>
      <c r="C140" s="240"/>
      <c r="D140" s="241" t="s">
        <v>160</v>
      </c>
      <c r="E140" s="242" t="s">
        <v>1</v>
      </c>
      <c r="F140" s="243" t="s">
        <v>775</v>
      </c>
      <c r="G140" s="240"/>
      <c r="H140" s="244">
        <v>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160</v>
      </c>
      <c r="AU140" s="250" t="s">
        <v>83</v>
      </c>
      <c r="AV140" s="13" t="s">
        <v>87</v>
      </c>
      <c r="AW140" s="13" t="s">
        <v>34</v>
      </c>
      <c r="AX140" s="13" t="s">
        <v>83</v>
      </c>
      <c r="AY140" s="250" t="s">
        <v>152</v>
      </c>
    </row>
    <row r="141" s="2" customFormat="1" ht="90" customHeight="1">
      <c r="A141" s="38"/>
      <c r="B141" s="39"/>
      <c r="C141" s="226" t="s">
        <v>87</v>
      </c>
      <c r="D141" s="226" t="s">
        <v>154</v>
      </c>
      <c r="E141" s="227" t="s">
        <v>776</v>
      </c>
      <c r="F141" s="228" t="s">
        <v>777</v>
      </c>
      <c r="G141" s="229" t="s">
        <v>754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43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653</v>
      </c>
      <c r="AT141" s="237" t="s">
        <v>154</v>
      </c>
      <c r="AU141" s="237" t="s">
        <v>83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653</v>
      </c>
      <c r="BM141" s="237" t="s">
        <v>778</v>
      </c>
    </row>
    <row r="142" s="2" customFormat="1" ht="90.75" customHeight="1">
      <c r="A142" s="38"/>
      <c r="B142" s="39"/>
      <c r="C142" s="226" t="s">
        <v>90</v>
      </c>
      <c r="D142" s="226" t="s">
        <v>154</v>
      </c>
      <c r="E142" s="227" t="s">
        <v>779</v>
      </c>
      <c r="F142" s="228" t="s">
        <v>780</v>
      </c>
      <c r="G142" s="229" t="s">
        <v>754</v>
      </c>
      <c r="H142" s="230">
        <v>1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43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653</v>
      </c>
      <c r="AT142" s="237" t="s">
        <v>154</v>
      </c>
      <c r="AU142" s="237" t="s">
        <v>83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653</v>
      </c>
      <c r="BM142" s="237" t="s">
        <v>781</v>
      </c>
    </row>
    <row r="143" s="2" customFormat="1" ht="49.05" customHeight="1">
      <c r="A143" s="38"/>
      <c r="B143" s="39"/>
      <c r="C143" s="226" t="s">
        <v>93</v>
      </c>
      <c r="D143" s="226" t="s">
        <v>154</v>
      </c>
      <c r="E143" s="227" t="s">
        <v>782</v>
      </c>
      <c r="F143" s="228" t="s">
        <v>783</v>
      </c>
      <c r="G143" s="229" t="s">
        <v>754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43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653</v>
      </c>
      <c r="AT143" s="237" t="s">
        <v>154</v>
      </c>
      <c r="AU143" s="237" t="s">
        <v>83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653</v>
      </c>
      <c r="BM143" s="237" t="s">
        <v>784</v>
      </c>
    </row>
    <row r="144" s="2" customFormat="1" ht="16.5" customHeight="1">
      <c r="A144" s="38"/>
      <c r="B144" s="39"/>
      <c r="C144" s="226" t="s">
        <v>96</v>
      </c>
      <c r="D144" s="226" t="s">
        <v>154</v>
      </c>
      <c r="E144" s="227" t="s">
        <v>785</v>
      </c>
      <c r="F144" s="228" t="s">
        <v>786</v>
      </c>
      <c r="G144" s="229" t="s">
        <v>754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43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653</v>
      </c>
      <c r="AT144" s="237" t="s">
        <v>154</v>
      </c>
      <c r="AU144" s="237" t="s">
        <v>83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653</v>
      </c>
      <c r="BM144" s="237" t="s">
        <v>787</v>
      </c>
    </row>
    <row r="145" s="13" customFormat="1">
      <c r="A145" s="13"/>
      <c r="B145" s="239"/>
      <c r="C145" s="240"/>
      <c r="D145" s="241" t="s">
        <v>160</v>
      </c>
      <c r="E145" s="242" t="s">
        <v>1</v>
      </c>
      <c r="F145" s="243" t="s">
        <v>788</v>
      </c>
      <c r="G145" s="240"/>
      <c r="H145" s="244">
        <v>1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160</v>
      </c>
      <c r="AU145" s="250" t="s">
        <v>83</v>
      </c>
      <c r="AV145" s="13" t="s">
        <v>87</v>
      </c>
      <c r="AW145" s="13" t="s">
        <v>34</v>
      </c>
      <c r="AX145" s="13" t="s">
        <v>83</v>
      </c>
      <c r="AY145" s="250" t="s">
        <v>152</v>
      </c>
    </row>
    <row r="146" s="2" customFormat="1" ht="24.15" customHeight="1">
      <c r="A146" s="38"/>
      <c r="B146" s="39"/>
      <c r="C146" s="226" t="s">
        <v>99</v>
      </c>
      <c r="D146" s="226" t="s">
        <v>154</v>
      </c>
      <c r="E146" s="227" t="s">
        <v>789</v>
      </c>
      <c r="F146" s="228" t="s">
        <v>790</v>
      </c>
      <c r="G146" s="229" t="s">
        <v>754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43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653</v>
      </c>
      <c r="AT146" s="237" t="s">
        <v>154</v>
      </c>
      <c r="AU146" s="237" t="s">
        <v>83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653</v>
      </c>
      <c r="BM146" s="237" t="s">
        <v>791</v>
      </c>
    </row>
    <row r="147" s="13" customFormat="1">
      <c r="A147" s="13"/>
      <c r="B147" s="239"/>
      <c r="C147" s="240"/>
      <c r="D147" s="241" t="s">
        <v>160</v>
      </c>
      <c r="E147" s="242" t="s">
        <v>1</v>
      </c>
      <c r="F147" s="243" t="s">
        <v>83</v>
      </c>
      <c r="G147" s="240"/>
      <c r="H147" s="244">
        <v>1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160</v>
      </c>
      <c r="AU147" s="250" t="s">
        <v>83</v>
      </c>
      <c r="AV147" s="13" t="s">
        <v>87</v>
      </c>
      <c r="AW147" s="13" t="s">
        <v>34</v>
      </c>
      <c r="AX147" s="13" t="s">
        <v>83</v>
      </c>
      <c r="AY147" s="250" t="s">
        <v>152</v>
      </c>
    </row>
    <row r="148" s="2" customFormat="1" ht="24.15" customHeight="1">
      <c r="A148" s="38"/>
      <c r="B148" s="39"/>
      <c r="C148" s="226" t="s">
        <v>102</v>
      </c>
      <c r="D148" s="226" t="s">
        <v>154</v>
      </c>
      <c r="E148" s="227" t="s">
        <v>792</v>
      </c>
      <c r="F148" s="228" t="s">
        <v>793</v>
      </c>
      <c r="G148" s="229" t="s">
        <v>754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43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653</v>
      </c>
      <c r="AT148" s="237" t="s">
        <v>154</v>
      </c>
      <c r="AU148" s="237" t="s">
        <v>83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653</v>
      </c>
      <c r="BM148" s="237" t="s">
        <v>794</v>
      </c>
    </row>
    <row r="149" s="13" customFormat="1">
      <c r="A149" s="13"/>
      <c r="B149" s="239"/>
      <c r="C149" s="240"/>
      <c r="D149" s="241" t="s">
        <v>160</v>
      </c>
      <c r="E149" s="242" t="s">
        <v>1</v>
      </c>
      <c r="F149" s="243" t="s">
        <v>795</v>
      </c>
      <c r="G149" s="240"/>
      <c r="H149" s="244">
        <v>1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160</v>
      </c>
      <c r="AU149" s="250" t="s">
        <v>83</v>
      </c>
      <c r="AV149" s="13" t="s">
        <v>87</v>
      </c>
      <c r="AW149" s="13" t="s">
        <v>34</v>
      </c>
      <c r="AX149" s="13" t="s">
        <v>83</v>
      </c>
      <c r="AY149" s="250" t="s">
        <v>152</v>
      </c>
    </row>
    <row r="150" s="2" customFormat="1" ht="37.8" customHeight="1">
      <c r="A150" s="38"/>
      <c r="B150" s="39"/>
      <c r="C150" s="226" t="s">
        <v>105</v>
      </c>
      <c r="D150" s="226" t="s">
        <v>154</v>
      </c>
      <c r="E150" s="227" t="s">
        <v>796</v>
      </c>
      <c r="F150" s="228" t="s">
        <v>797</v>
      </c>
      <c r="G150" s="229" t="s">
        <v>754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43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653</v>
      </c>
      <c r="AT150" s="237" t="s">
        <v>154</v>
      </c>
      <c r="AU150" s="237" t="s">
        <v>83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653</v>
      </c>
      <c r="BM150" s="237" t="s">
        <v>798</v>
      </c>
    </row>
    <row r="151" s="13" customFormat="1">
      <c r="A151" s="13"/>
      <c r="B151" s="239"/>
      <c r="C151" s="240"/>
      <c r="D151" s="241" t="s">
        <v>160</v>
      </c>
      <c r="E151" s="242" t="s">
        <v>1</v>
      </c>
      <c r="F151" s="243" t="s">
        <v>83</v>
      </c>
      <c r="G151" s="240"/>
      <c r="H151" s="244">
        <v>1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160</v>
      </c>
      <c r="AU151" s="250" t="s">
        <v>83</v>
      </c>
      <c r="AV151" s="13" t="s">
        <v>87</v>
      </c>
      <c r="AW151" s="13" t="s">
        <v>34</v>
      </c>
      <c r="AX151" s="13" t="s">
        <v>83</v>
      </c>
      <c r="AY151" s="250" t="s">
        <v>152</v>
      </c>
    </row>
    <row r="152" s="15" customFormat="1">
      <c r="A152" s="15"/>
      <c r="B152" s="272"/>
      <c r="C152" s="273"/>
      <c r="D152" s="241" t="s">
        <v>160</v>
      </c>
      <c r="E152" s="274" t="s">
        <v>1</v>
      </c>
      <c r="F152" s="275" t="s">
        <v>799</v>
      </c>
      <c r="G152" s="273"/>
      <c r="H152" s="274" t="s">
        <v>1</v>
      </c>
      <c r="I152" s="276"/>
      <c r="J152" s="273"/>
      <c r="K152" s="273"/>
      <c r="L152" s="277"/>
      <c r="M152" s="278"/>
      <c r="N152" s="279"/>
      <c r="O152" s="279"/>
      <c r="P152" s="279"/>
      <c r="Q152" s="279"/>
      <c r="R152" s="279"/>
      <c r="S152" s="279"/>
      <c r="T152" s="28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160</v>
      </c>
      <c r="AU152" s="281" t="s">
        <v>83</v>
      </c>
      <c r="AV152" s="15" t="s">
        <v>83</v>
      </c>
      <c r="AW152" s="15" t="s">
        <v>34</v>
      </c>
      <c r="AX152" s="15" t="s">
        <v>78</v>
      </c>
      <c r="AY152" s="281" t="s">
        <v>152</v>
      </c>
    </row>
    <row r="153" s="15" customFormat="1">
      <c r="A153" s="15"/>
      <c r="B153" s="272"/>
      <c r="C153" s="273"/>
      <c r="D153" s="241" t="s">
        <v>160</v>
      </c>
      <c r="E153" s="274" t="s">
        <v>1</v>
      </c>
      <c r="F153" s="275" t="s">
        <v>800</v>
      </c>
      <c r="G153" s="273"/>
      <c r="H153" s="274" t="s">
        <v>1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1" t="s">
        <v>160</v>
      </c>
      <c r="AU153" s="281" t="s">
        <v>83</v>
      </c>
      <c r="AV153" s="15" t="s">
        <v>83</v>
      </c>
      <c r="AW153" s="15" t="s">
        <v>34</v>
      </c>
      <c r="AX153" s="15" t="s">
        <v>78</v>
      </c>
      <c r="AY153" s="281" t="s">
        <v>152</v>
      </c>
    </row>
    <row r="154" s="15" customFormat="1">
      <c r="A154" s="15"/>
      <c r="B154" s="272"/>
      <c r="C154" s="273"/>
      <c r="D154" s="241" t="s">
        <v>160</v>
      </c>
      <c r="E154" s="274" t="s">
        <v>1</v>
      </c>
      <c r="F154" s="275" t="s">
        <v>801</v>
      </c>
      <c r="G154" s="273"/>
      <c r="H154" s="274" t="s">
        <v>1</v>
      </c>
      <c r="I154" s="276"/>
      <c r="J154" s="273"/>
      <c r="K154" s="273"/>
      <c r="L154" s="277"/>
      <c r="M154" s="278"/>
      <c r="N154" s="279"/>
      <c r="O154" s="279"/>
      <c r="P154" s="279"/>
      <c r="Q154" s="279"/>
      <c r="R154" s="279"/>
      <c r="S154" s="279"/>
      <c r="T154" s="28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1" t="s">
        <v>160</v>
      </c>
      <c r="AU154" s="281" t="s">
        <v>83</v>
      </c>
      <c r="AV154" s="15" t="s">
        <v>83</v>
      </c>
      <c r="AW154" s="15" t="s">
        <v>34</v>
      </c>
      <c r="AX154" s="15" t="s">
        <v>78</v>
      </c>
      <c r="AY154" s="281" t="s">
        <v>152</v>
      </c>
    </row>
    <row r="155" s="15" customFormat="1">
      <c r="A155" s="15"/>
      <c r="B155" s="272"/>
      <c r="C155" s="273"/>
      <c r="D155" s="241" t="s">
        <v>160</v>
      </c>
      <c r="E155" s="274" t="s">
        <v>1</v>
      </c>
      <c r="F155" s="275" t="s">
        <v>802</v>
      </c>
      <c r="G155" s="273"/>
      <c r="H155" s="274" t="s">
        <v>1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160</v>
      </c>
      <c r="AU155" s="281" t="s">
        <v>83</v>
      </c>
      <c r="AV155" s="15" t="s">
        <v>83</v>
      </c>
      <c r="AW155" s="15" t="s">
        <v>34</v>
      </c>
      <c r="AX155" s="15" t="s">
        <v>78</v>
      </c>
      <c r="AY155" s="281" t="s">
        <v>152</v>
      </c>
    </row>
    <row r="156" s="15" customFormat="1">
      <c r="A156" s="15"/>
      <c r="B156" s="272"/>
      <c r="C156" s="273"/>
      <c r="D156" s="241" t="s">
        <v>160</v>
      </c>
      <c r="E156" s="274" t="s">
        <v>1</v>
      </c>
      <c r="F156" s="275" t="s">
        <v>803</v>
      </c>
      <c r="G156" s="273"/>
      <c r="H156" s="274" t="s">
        <v>1</v>
      </c>
      <c r="I156" s="276"/>
      <c r="J156" s="273"/>
      <c r="K156" s="273"/>
      <c r="L156" s="277"/>
      <c r="M156" s="278"/>
      <c r="N156" s="279"/>
      <c r="O156" s="279"/>
      <c r="P156" s="279"/>
      <c r="Q156" s="279"/>
      <c r="R156" s="279"/>
      <c r="S156" s="279"/>
      <c r="T156" s="28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1" t="s">
        <v>160</v>
      </c>
      <c r="AU156" s="281" t="s">
        <v>83</v>
      </c>
      <c r="AV156" s="15" t="s">
        <v>83</v>
      </c>
      <c r="AW156" s="15" t="s">
        <v>34</v>
      </c>
      <c r="AX156" s="15" t="s">
        <v>78</v>
      </c>
      <c r="AY156" s="281" t="s">
        <v>152</v>
      </c>
    </row>
    <row r="157" s="15" customFormat="1">
      <c r="A157" s="15"/>
      <c r="B157" s="272"/>
      <c r="C157" s="273"/>
      <c r="D157" s="241" t="s">
        <v>160</v>
      </c>
      <c r="E157" s="274" t="s">
        <v>1</v>
      </c>
      <c r="F157" s="275" t="s">
        <v>804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160</v>
      </c>
      <c r="AU157" s="281" t="s">
        <v>83</v>
      </c>
      <c r="AV157" s="15" t="s">
        <v>83</v>
      </c>
      <c r="AW157" s="15" t="s">
        <v>34</v>
      </c>
      <c r="AX157" s="15" t="s">
        <v>78</v>
      </c>
      <c r="AY157" s="281" t="s">
        <v>152</v>
      </c>
    </row>
    <row r="158" s="15" customFormat="1">
      <c r="A158" s="15"/>
      <c r="B158" s="272"/>
      <c r="C158" s="273"/>
      <c r="D158" s="241" t="s">
        <v>160</v>
      </c>
      <c r="E158" s="274" t="s">
        <v>1</v>
      </c>
      <c r="F158" s="275" t="s">
        <v>805</v>
      </c>
      <c r="G158" s="273"/>
      <c r="H158" s="274" t="s">
        <v>1</v>
      </c>
      <c r="I158" s="276"/>
      <c r="J158" s="273"/>
      <c r="K158" s="273"/>
      <c r="L158" s="277"/>
      <c r="M158" s="278"/>
      <c r="N158" s="279"/>
      <c r="O158" s="279"/>
      <c r="P158" s="279"/>
      <c r="Q158" s="279"/>
      <c r="R158" s="279"/>
      <c r="S158" s="279"/>
      <c r="T158" s="28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1" t="s">
        <v>160</v>
      </c>
      <c r="AU158" s="281" t="s">
        <v>83</v>
      </c>
      <c r="AV158" s="15" t="s">
        <v>83</v>
      </c>
      <c r="AW158" s="15" t="s">
        <v>34</v>
      </c>
      <c r="AX158" s="15" t="s">
        <v>78</v>
      </c>
      <c r="AY158" s="281" t="s">
        <v>152</v>
      </c>
    </row>
    <row r="159" s="15" customFormat="1">
      <c r="A159" s="15"/>
      <c r="B159" s="272"/>
      <c r="C159" s="273"/>
      <c r="D159" s="241" t="s">
        <v>160</v>
      </c>
      <c r="E159" s="274" t="s">
        <v>1</v>
      </c>
      <c r="F159" s="275" t="s">
        <v>806</v>
      </c>
      <c r="G159" s="273"/>
      <c r="H159" s="274" t="s">
        <v>1</v>
      </c>
      <c r="I159" s="276"/>
      <c r="J159" s="273"/>
      <c r="K159" s="273"/>
      <c r="L159" s="277"/>
      <c r="M159" s="278"/>
      <c r="N159" s="279"/>
      <c r="O159" s="279"/>
      <c r="P159" s="279"/>
      <c r="Q159" s="279"/>
      <c r="R159" s="279"/>
      <c r="S159" s="279"/>
      <c r="T159" s="28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160</v>
      </c>
      <c r="AU159" s="281" t="s">
        <v>83</v>
      </c>
      <c r="AV159" s="15" t="s">
        <v>83</v>
      </c>
      <c r="AW159" s="15" t="s">
        <v>34</v>
      </c>
      <c r="AX159" s="15" t="s">
        <v>78</v>
      </c>
      <c r="AY159" s="281" t="s">
        <v>152</v>
      </c>
    </row>
    <row r="160" s="15" customFormat="1">
      <c r="A160" s="15"/>
      <c r="B160" s="272"/>
      <c r="C160" s="273"/>
      <c r="D160" s="241" t="s">
        <v>160</v>
      </c>
      <c r="E160" s="274" t="s">
        <v>1</v>
      </c>
      <c r="F160" s="275" t="s">
        <v>807</v>
      </c>
      <c r="G160" s="273"/>
      <c r="H160" s="274" t="s">
        <v>1</v>
      </c>
      <c r="I160" s="276"/>
      <c r="J160" s="273"/>
      <c r="K160" s="273"/>
      <c r="L160" s="277"/>
      <c r="M160" s="278"/>
      <c r="N160" s="279"/>
      <c r="O160" s="279"/>
      <c r="P160" s="279"/>
      <c r="Q160" s="279"/>
      <c r="R160" s="279"/>
      <c r="S160" s="279"/>
      <c r="T160" s="28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1" t="s">
        <v>160</v>
      </c>
      <c r="AU160" s="281" t="s">
        <v>83</v>
      </c>
      <c r="AV160" s="15" t="s">
        <v>83</v>
      </c>
      <c r="AW160" s="15" t="s">
        <v>34</v>
      </c>
      <c r="AX160" s="15" t="s">
        <v>78</v>
      </c>
      <c r="AY160" s="281" t="s">
        <v>152</v>
      </c>
    </row>
    <row r="161" s="15" customFormat="1">
      <c r="A161" s="15"/>
      <c r="B161" s="272"/>
      <c r="C161" s="273"/>
      <c r="D161" s="241" t="s">
        <v>160</v>
      </c>
      <c r="E161" s="274" t="s">
        <v>1</v>
      </c>
      <c r="F161" s="275" t="s">
        <v>808</v>
      </c>
      <c r="G161" s="273"/>
      <c r="H161" s="274" t="s">
        <v>1</v>
      </c>
      <c r="I161" s="276"/>
      <c r="J161" s="273"/>
      <c r="K161" s="273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160</v>
      </c>
      <c r="AU161" s="281" t="s">
        <v>83</v>
      </c>
      <c r="AV161" s="15" t="s">
        <v>83</v>
      </c>
      <c r="AW161" s="15" t="s">
        <v>34</v>
      </c>
      <c r="AX161" s="15" t="s">
        <v>78</v>
      </c>
      <c r="AY161" s="281" t="s">
        <v>152</v>
      </c>
    </row>
    <row r="162" s="2" customFormat="1" ht="37.8" customHeight="1">
      <c r="A162" s="38"/>
      <c r="B162" s="39"/>
      <c r="C162" s="226" t="s">
        <v>118</v>
      </c>
      <c r="D162" s="226" t="s">
        <v>154</v>
      </c>
      <c r="E162" s="227" t="s">
        <v>809</v>
      </c>
      <c r="F162" s="228" t="s">
        <v>810</v>
      </c>
      <c r="G162" s="229" t="s">
        <v>754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43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653</v>
      </c>
      <c r="AT162" s="237" t="s">
        <v>154</v>
      </c>
      <c r="AU162" s="237" t="s">
        <v>83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653</v>
      </c>
      <c r="BM162" s="237" t="s">
        <v>811</v>
      </c>
    </row>
    <row r="163" s="2" customFormat="1" ht="24.15" customHeight="1">
      <c r="A163" s="38"/>
      <c r="B163" s="39"/>
      <c r="C163" s="226" t="s">
        <v>215</v>
      </c>
      <c r="D163" s="226" t="s">
        <v>154</v>
      </c>
      <c r="E163" s="227" t="s">
        <v>812</v>
      </c>
      <c r="F163" s="228" t="s">
        <v>813</v>
      </c>
      <c r="G163" s="229" t="s">
        <v>754</v>
      </c>
      <c r="H163" s="230">
        <v>1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43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653</v>
      </c>
      <c r="AT163" s="237" t="s">
        <v>154</v>
      </c>
      <c r="AU163" s="237" t="s">
        <v>83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653</v>
      </c>
      <c r="BM163" s="237" t="s">
        <v>814</v>
      </c>
    </row>
    <row r="164" s="2" customFormat="1" ht="24.15" customHeight="1">
      <c r="A164" s="38"/>
      <c r="B164" s="39"/>
      <c r="C164" s="226" t="s">
        <v>219</v>
      </c>
      <c r="D164" s="226" t="s">
        <v>154</v>
      </c>
      <c r="E164" s="227" t="s">
        <v>815</v>
      </c>
      <c r="F164" s="228" t="s">
        <v>816</v>
      </c>
      <c r="G164" s="229" t="s">
        <v>754</v>
      </c>
      <c r="H164" s="230">
        <v>1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43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653</v>
      </c>
      <c r="AT164" s="237" t="s">
        <v>154</v>
      </c>
      <c r="AU164" s="237" t="s">
        <v>83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653</v>
      </c>
      <c r="BM164" s="237" t="s">
        <v>817</v>
      </c>
    </row>
    <row r="165" s="2" customFormat="1" ht="24.15" customHeight="1">
      <c r="A165" s="38"/>
      <c r="B165" s="39"/>
      <c r="C165" s="226" t="s">
        <v>225</v>
      </c>
      <c r="D165" s="226" t="s">
        <v>154</v>
      </c>
      <c r="E165" s="227" t="s">
        <v>818</v>
      </c>
      <c r="F165" s="228" t="s">
        <v>819</v>
      </c>
      <c r="G165" s="229" t="s">
        <v>754</v>
      </c>
      <c r="H165" s="230">
        <v>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43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93</v>
      </c>
      <c r="AT165" s="237" t="s">
        <v>154</v>
      </c>
      <c r="AU165" s="237" t="s">
        <v>83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93</v>
      </c>
      <c r="BM165" s="237" t="s">
        <v>820</v>
      </c>
    </row>
    <row r="166" s="15" customFormat="1">
      <c r="A166" s="15"/>
      <c r="B166" s="272"/>
      <c r="C166" s="273"/>
      <c r="D166" s="241" t="s">
        <v>160</v>
      </c>
      <c r="E166" s="274" t="s">
        <v>1</v>
      </c>
      <c r="F166" s="275" t="s">
        <v>821</v>
      </c>
      <c r="G166" s="273"/>
      <c r="H166" s="274" t="s">
        <v>1</v>
      </c>
      <c r="I166" s="276"/>
      <c r="J166" s="273"/>
      <c r="K166" s="273"/>
      <c r="L166" s="277"/>
      <c r="M166" s="278"/>
      <c r="N166" s="279"/>
      <c r="O166" s="279"/>
      <c r="P166" s="279"/>
      <c r="Q166" s="279"/>
      <c r="R166" s="279"/>
      <c r="S166" s="279"/>
      <c r="T166" s="28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1" t="s">
        <v>160</v>
      </c>
      <c r="AU166" s="281" t="s">
        <v>83</v>
      </c>
      <c r="AV166" s="15" t="s">
        <v>83</v>
      </c>
      <c r="AW166" s="15" t="s">
        <v>34</v>
      </c>
      <c r="AX166" s="15" t="s">
        <v>78</v>
      </c>
      <c r="AY166" s="281" t="s">
        <v>152</v>
      </c>
    </row>
    <row r="167" s="15" customFormat="1">
      <c r="A167" s="15"/>
      <c r="B167" s="272"/>
      <c r="C167" s="273"/>
      <c r="D167" s="241" t="s">
        <v>160</v>
      </c>
      <c r="E167" s="274" t="s">
        <v>1</v>
      </c>
      <c r="F167" s="275" t="s">
        <v>822</v>
      </c>
      <c r="G167" s="273"/>
      <c r="H167" s="274" t="s">
        <v>1</v>
      </c>
      <c r="I167" s="276"/>
      <c r="J167" s="273"/>
      <c r="K167" s="273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160</v>
      </c>
      <c r="AU167" s="281" t="s">
        <v>83</v>
      </c>
      <c r="AV167" s="15" t="s">
        <v>83</v>
      </c>
      <c r="AW167" s="15" t="s">
        <v>34</v>
      </c>
      <c r="AX167" s="15" t="s">
        <v>78</v>
      </c>
      <c r="AY167" s="281" t="s">
        <v>152</v>
      </c>
    </row>
    <row r="168" s="15" customFormat="1">
      <c r="A168" s="15"/>
      <c r="B168" s="272"/>
      <c r="C168" s="273"/>
      <c r="D168" s="241" t="s">
        <v>160</v>
      </c>
      <c r="E168" s="274" t="s">
        <v>1</v>
      </c>
      <c r="F168" s="275" t="s">
        <v>823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160</v>
      </c>
      <c r="AU168" s="281" t="s">
        <v>83</v>
      </c>
      <c r="AV168" s="15" t="s">
        <v>83</v>
      </c>
      <c r="AW168" s="15" t="s">
        <v>34</v>
      </c>
      <c r="AX168" s="15" t="s">
        <v>78</v>
      </c>
      <c r="AY168" s="281" t="s">
        <v>152</v>
      </c>
    </row>
    <row r="169" s="15" customFormat="1">
      <c r="A169" s="15"/>
      <c r="B169" s="272"/>
      <c r="C169" s="273"/>
      <c r="D169" s="241" t="s">
        <v>160</v>
      </c>
      <c r="E169" s="274" t="s">
        <v>1</v>
      </c>
      <c r="F169" s="275" t="s">
        <v>824</v>
      </c>
      <c r="G169" s="273"/>
      <c r="H169" s="274" t="s">
        <v>1</v>
      </c>
      <c r="I169" s="276"/>
      <c r="J169" s="273"/>
      <c r="K169" s="273"/>
      <c r="L169" s="277"/>
      <c r="M169" s="278"/>
      <c r="N169" s="279"/>
      <c r="O169" s="279"/>
      <c r="P169" s="279"/>
      <c r="Q169" s="279"/>
      <c r="R169" s="279"/>
      <c r="S169" s="279"/>
      <c r="T169" s="28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1" t="s">
        <v>160</v>
      </c>
      <c r="AU169" s="281" t="s">
        <v>83</v>
      </c>
      <c r="AV169" s="15" t="s">
        <v>83</v>
      </c>
      <c r="AW169" s="15" t="s">
        <v>34</v>
      </c>
      <c r="AX169" s="15" t="s">
        <v>78</v>
      </c>
      <c r="AY169" s="281" t="s">
        <v>152</v>
      </c>
    </row>
    <row r="170" s="15" customFormat="1">
      <c r="A170" s="15"/>
      <c r="B170" s="272"/>
      <c r="C170" s="273"/>
      <c r="D170" s="241" t="s">
        <v>160</v>
      </c>
      <c r="E170" s="274" t="s">
        <v>1</v>
      </c>
      <c r="F170" s="275" t="s">
        <v>825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160</v>
      </c>
      <c r="AU170" s="281" t="s">
        <v>83</v>
      </c>
      <c r="AV170" s="15" t="s">
        <v>83</v>
      </c>
      <c r="AW170" s="15" t="s">
        <v>34</v>
      </c>
      <c r="AX170" s="15" t="s">
        <v>78</v>
      </c>
      <c r="AY170" s="281" t="s">
        <v>152</v>
      </c>
    </row>
    <row r="171" s="15" customFormat="1">
      <c r="A171" s="15"/>
      <c r="B171" s="272"/>
      <c r="C171" s="273"/>
      <c r="D171" s="241" t="s">
        <v>160</v>
      </c>
      <c r="E171" s="274" t="s">
        <v>1</v>
      </c>
      <c r="F171" s="275" t="s">
        <v>826</v>
      </c>
      <c r="G171" s="273"/>
      <c r="H171" s="274" t="s">
        <v>1</v>
      </c>
      <c r="I171" s="276"/>
      <c r="J171" s="273"/>
      <c r="K171" s="273"/>
      <c r="L171" s="277"/>
      <c r="M171" s="278"/>
      <c r="N171" s="279"/>
      <c r="O171" s="279"/>
      <c r="P171" s="279"/>
      <c r="Q171" s="279"/>
      <c r="R171" s="279"/>
      <c r="S171" s="279"/>
      <c r="T171" s="28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1" t="s">
        <v>160</v>
      </c>
      <c r="AU171" s="281" t="s">
        <v>83</v>
      </c>
      <c r="AV171" s="15" t="s">
        <v>83</v>
      </c>
      <c r="AW171" s="15" t="s">
        <v>34</v>
      </c>
      <c r="AX171" s="15" t="s">
        <v>78</v>
      </c>
      <c r="AY171" s="281" t="s">
        <v>152</v>
      </c>
    </row>
    <row r="172" s="15" customFormat="1">
      <c r="A172" s="15"/>
      <c r="B172" s="272"/>
      <c r="C172" s="273"/>
      <c r="D172" s="241" t="s">
        <v>160</v>
      </c>
      <c r="E172" s="274" t="s">
        <v>1</v>
      </c>
      <c r="F172" s="275" t="s">
        <v>827</v>
      </c>
      <c r="G172" s="273"/>
      <c r="H172" s="274" t="s">
        <v>1</v>
      </c>
      <c r="I172" s="276"/>
      <c r="J172" s="273"/>
      <c r="K172" s="273"/>
      <c r="L172" s="277"/>
      <c r="M172" s="278"/>
      <c r="N172" s="279"/>
      <c r="O172" s="279"/>
      <c r="P172" s="279"/>
      <c r="Q172" s="279"/>
      <c r="R172" s="279"/>
      <c r="S172" s="279"/>
      <c r="T172" s="28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1" t="s">
        <v>160</v>
      </c>
      <c r="AU172" s="281" t="s">
        <v>83</v>
      </c>
      <c r="AV172" s="15" t="s">
        <v>83</v>
      </c>
      <c r="AW172" s="15" t="s">
        <v>34</v>
      </c>
      <c r="AX172" s="15" t="s">
        <v>78</v>
      </c>
      <c r="AY172" s="281" t="s">
        <v>152</v>
      </c>
    </row>
    <row r="173" s="15" customFormat="1">
      <c r="A173" s="15"/>
      <c r="B173" s="272"/>
      <c r="C173" s="273"/>
      <c r="D173" s="241" t="s">
        <v>160</v>
      </c>
      <c r="E173" s="274" t="s">
        <v>1</v>
      </c>
      <c r="F173" s="275" t="s">
        <v>828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160</v>
      </c>
      <c r="AU173" s="281" t="s">
        <v>83</v>
      </c>
      <c r="AV173" s="15" t="s">
        <v>83</v>
      </c>
      <c r="AW173" s="15" t="s">
        <v>34</v>
      </c>
      <c r="AX173" s="15" t="s">
        <v>78</v>
      </c>
      <c r="AY173" s="281" t="s">
        <v>152</v>
      </c>
    </row>
    <row r="174" s="15" customFormat="1">
      <c r="A174" s="15"/>
      <c r="B174" s="272"/>
      <c r="C174" s="273"/>
      <c r="D174" s="241" t="s">
        <v>160</v>
      </c>
      <c r="E174" s="274" t="s">
        <v>1</v>
      </c>
      <c r="F174" s="275" t="s">
        <v>829</v>
      </c>
      <c r="G174" s="273"/>
      <c r="H174" s="274" t="s">
        <v>1</v>
      </c>
      <c r="I174" s="276"/>
      <c r="J174" s="273"/>
      <c r="K174" s="273"/>
      <c r="L174" s="277"/>
      <c r="M174" s="278"/>
      <c r="N174" s="279"/>
      <c r="O174" s="279"/>
      <c r="P174" s="279"/>
      <c r="Q174" s="279"/>
      <c r="R174" s="279"/>
      <c r="S174" s="279"/>
      <c r="T174" s="28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1" t="s">
        <v>160</v>
      </c>
      <c r="AU174" s="281" t="s">
        <v>83</v>
      </c>
      <c r="AV174" s="15" t="s">
        <v>83</v>
      </c>
      <c r="AW174" s="15" t="s">
        <v>34</v>
      </c>
      <c r="AX174" s="15" t="s">
        <v>78</v>
      </c>
      <c r="AY174" s="281" t="s">
        <v>152</v>
      </c>
    </row>
    <row r="175" s="15" customFormat="1">
      <c r="A175" s="15"/>
      <c r="B175" s="272"/>
      <c r="C175" s="273"/>
      <c r="D175" s="241" t="s">
        <v>160</v>
      </c>
      <c r="E175" s="274" t="s">
        <v>1</v>
      </c>
      <c r="F175" s="275" t="s">
        <v>830</v>
      </c>
      <c r="G175" s="273"/>
      <c r="H175" s="274" t="s">
        <v>1</v>
      </c>
      <c r="I175" s="276"/>
      <c r="J175" s="273"/>
      <c r="K175" s="273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160</v>
      </c>
      <c r="AU175" s="281" t="s">
        <v>83</v>
      </c>
      <c r="AV175" s="15" t="s">
        <v>83</v>
      </c>
      <c r="AW175" s="15" t="s">
        <v>34</v>
      </c>
      <c r="AX175" s="15" t="s">
        <v>78</v>
      </c>
      <c r="AY175" s="281" t="s">
        <v>152</v>
      </c>
    </row>
    <row r="176" s="15" customFormat="1">
      <c r="A176" s="15"/>
      <c r="B176" s="272"/>
      <c r="C176" s="273"/>
      <c r="D176" s="241" t="s">
        <v>160</v>
      </c>
      <c r="E176" s="274" t="s">
        <v>1</v>
      </c>
      <c r="F176" s="275" t="s">
        <v>831</v>
      </c>
      <c r="G176" s="273"/>
      <c r="H176" s="274" t="s">
        <v>1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160</v>
      </c>
      <c r="AU176" s="281" t="s">
        <v>83</v>
      </c>
      <c r="AV176" s="15" t="s">
        <v>83</v>
      </c>
      <c r="AW176" s="15" t="s">
        <v>34</v>
      </c>
      <c r="AX176" s="15" t="s">
        <v>78</v>
      </c>
      <c r="AY176" s="281" t="s">
        <v>152</v>
      </c>
    </row>
    <row r="177" s="15" customFormat="1">
      <c r="A177" s="15"/>
      <c r="B177" s="272"/>
      <c r="C177" s="273"/>
      <c r="D177" s="241" t="s">
        <v>160</v>
      </c>
      <c r="E177" s="274" t="s">
        <v>1</v>
      </c>
      <c r="F177" s="275" t="s">
        <v>832</v>
      </c>
      <c r="G177" s="273"/>
      <c r="H177" s="274" t="s">
        <v>1</v>
      </c>
      <c r="I177" s="276"/>
      <c r="J177" s="273"/>
      <c r="K177" s="273"/>
      <c r="L177" s="277"/>
      <c r="M177" s="278"/>
      <c r="N177" s="279"/>
      <c r="O177" s="279"/>
      <c r="P177" s="279"/>
      <c r="Q177" s="279"/>
      <c r="R177" s="279"/>
      <c r="S177" s="279"/>
      <c r="T177" s="28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1" t="s">
        <v>160</v>
      </c>
      <c r="AU177" s="281" t="s">
        <v>83</v>
      </c>
      <c r="AV177" s="15" t="s">
        <v>83</v>
      </c>
      <c r="AW177" s="15" t="s">
        <v>34</v>
      </c>
      <c r="AX177" s="15" t="s">
        <v>78</v>
      </c>
      <c r="AY177" s="281" t="s">
        <v>152</v>
      </c>
    </row>
    <row r="178" s="15" customFormat="1">
      <c r="A178" s="15"/>
      <c r="B178" s="272"/>
      <c r="C178" s="273"/>
      <c r="D178" s="241" t="s">
        <v>160</v>
      </c>
      <c r="E178" s="274" t="s">
        <v>1</v>
      </c>
      <c r="F178" s="275" t="s">
        <v>833</v>
      </c>
      <c r="G178" s="273"/>
      <c r="H178" s="274" t="s">
        <v>1</v>
      </c>
      <c r="I178" s="276"/>
      <c r="J178" s="273"/>
      <c r="K178" s="273"/>
      <c r="L178" s="277"/>
      <c r="M178" s="278"/>
      <c r="N178" s="279"/>
      <c r="O178" s="279"/>
      <c r="P178" s="279"/>
      <c r="Q178" s="279"/>
      <c r="R178" s="279"/>
      <c r="S178" s="279"/>
      <c r="T178" s="28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1" t="s">
        <v>160</v>
      </c>
      <c r="AU178" s="281" t="s">
        <v>83</v>
      </c>
      <c r="AV178" s="15" t="s">
        <v>83</v>
      </c>
      <c r="AW178" s="15" t="s">
        <v>34</v>
      </c>
      <c r="AX178" s="15" t="s">
        <v>78</v>
      </c>
      <c r="AY178" s="281" t="s">
        <v>152</v>
      </c>
    </row>
    <row r="179" s="15" customFormat="1">
      <c r="A179" s="15"/>
      <c r="B179" s="272"/>
      <c r="C179" s="273"/>
      <c r="D179" s="241" t="s">
        <v>160</v>
      </c>
      <c r="E179" s="274" t="s">
        <v>1</v>
      </c>
      <c r="F179" s="275" t="s">
        <v>834</v>
      </c>
      <c r="G179" s="273"/>
      <c r="H179" s="274" t="s">
        <v>1</v>
      </c>
      <c r="I179" s="276"/>
      <c r="J179" s="273"/>
      <c r="K179" s="273"/>
      <c r="L179" s="277"/>
      <c r="M179" s="278"/>
      <c r="N179" s="279"/>
      <c r="O179" s="279"/>
      <c r="P179" s="279"/>
      <c r="Q179" s="279"/>
      <c r="R179" s="279"/>
      <c r="S179" s="279"/>
      <c r="T179" s="28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1" t="s">
        <v>160</v>
      </c>
      <c r="AU179" s="281" t="s">
        <v>83</v>
      </c>
      <c r="AV179" s="15" t="s">
        <v>83</v>
      </c>
      <c r="AW179" s="15" t="s">
        <v>34</v>
      </c>
      <c r="AX179" s="15" t="s">
        <v>78</v>
      </c>
      <c r="AY179" s="281" t="s">
        <v>152</v>
      </c>
    </row>
    <row r="180" s="13" customFormat="1">
      <c r="A180" s="13"/>
      <c r="B180" s="239"/>
      <c r="C180" s="240"/>
      <c r="D180" s="241" t="s">
        <v>160</v>
      </c>
      <c r="E180" s="242" t="s">
        <v>1</v>
      </c>
      <c r="F180" s="243" t="s">
        <v>83</v>
      </c>
      <c r="G180" s="240"/>
      <c r="H180" s="244">
        <v>1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160</v>
      </c>
      <c r="AU180" s="250" t="s">
        <v>83</v>
      </c>
      <c r="AV180" s="13" t="s">
        <v>87</v>
      </c>
      <c r="AW180" s="13" t="s">
        <v>34</v>
      </c>
      <c r="AX180" s="13" t="s">
        <v>83</v>
      </c>
      <c r="AY180" s="250" t="s">
        <v>152</v>
      </c>
    </row>
    <row r="181" s="2" customFormat="1" ht="24.15" customHeight="1">
      <c r="A181" s="38"/>
      <c r="B181" s="39"/>
      <c r="C181" s="226" t="s">
        <v>259</v>
      </c>
      <c r="D181" s="226" t="s">
        <v>154</v>
      </c>
      <c r="E181" s="227" t="s">
        <v>835</v>
      </c>
      <c r="F181" s="228" t="s">
        <v>836</v>
      </c>
      <c r="G181" s="229" t="s">
        <v>754</v>
      </c>
      <c r="H181" s="230">
        <v>1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43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93</v>
      </c>
      <c r="AT181" s="237" t="s">
        <v>154</v>
      </c>
      <c r="AU181" s="237" t="s">
        <v>83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93</v>
      </c>
      <c r="BM181" s="237" t="s">
        <v>837</v>
      </c>
    </row>
    <row r="182" s="15" customFormat="1">
      <c r="A182" s="15"/>
      <c r="B182" s="272"/>
      <c r="C182" s="273"/>
      <c r="D182" s="241" t="s">
        <v>160</v>
      </c>
      <c r="E182" s="274" t="s">
        <v>1</v>
      </c>
      <c r="F182" s="275" t="s">
        <v>838</v>
      </c>
      <c r="G182" s="273"/>
      <c r="H182" s="274" t="s">
        <v>1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160</v>
      </c>
      <c r="AU182" s="281" t="s">
        <v>83</v>
      </c>
      <c r="AV182" s="15" t="s">
        <v>83</v>
      </c>
      <c r="AW182" s="15" t="s">
        <v>34</v>
      </c>
      <c r="AX182" s="15" t="s">
        <v>78</v>
      </c>
      <c r="AY182" s="281" t="s">
        <v>152</v>
      </c>
    </row>
    <row r="183" s="13" customFormat="1">
      <c r="A183" s="13"/>
      <c r="B183" s="239"/>
      <c r="C183" s="240"/>
      <c r="D183" s="241" t="s">
        <v>160</v>
      </c>
      <c r="E183" s="242" t="s">
        <v>1</v>
      </c>
      <c r="F183" s="243" t="s">
        <v>83</v>
      </c>
      <c r="G183" s="240"/>
      <c r="H183" s="244">
        <v>1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160</v>
      </c>
      <c r="AU183" s="250" t="s">
        <v>83</v>
      </c>
      <c r="AV183" s="13" t="s">
        <v>87</v>
      </c>
      <c r="AW183" s="13" t="s">
        <v>34</v>
      </c>
      <c r="AX183" s="13" t="s">
        <v>83</v>
      </c>
      <c r="AY183" s="250" t="s">
        <v>152</v>
      </c>
    </row>
    <row r="184" s="12" customFormat="1" ht="25.92" customHeight="1">
      <c r="A184" s="12"/>
      <c r="B184" s="210"/>
      <c r="C184" s="211"/>
      <c r="D184" s="212" t="s">
        <v>77</v>
      </c>
      <c r="E184" s="213" t="s">
        <v>839</v>
      </c>
      <c r="F184" s="213" t="s">
        <v>840</v>
      </c>
      <c r="G184" s="211"/>
      <c r="H184" s="211"/>
      <c r="I184" s="214"/>
      <c r="J184" s="215">
        <f>BK184</f>
        <v>0</v>
      </c>
      <c r="K184" s="211"/>
      <c r="L184" s="216"/>
      <c r="M184" s="294"/>
      <c r="N184" s="295"/>
      <c r="O184" s="295"/>
      <c r="P184" s="296">
        <v>0</v>
      </c>
      <c r="Q184" s="295"/>
      <c r="R184" s="296">
        <v>0</v>
      </c>
      <c r="S184" s="295"/>
      <c r="T184" s="297"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96</v>
      </c>
      <c r="AT184" s="222" t="s">
        <v>77</v>
      </c>
      <c r="AU184" s="222" t="s">
        <v>78</v>
      </c>
      <c r="AY184" s="221" t="s">
        <v>152</v>
      </c>
      <c r="BK184" s="223">
        <v>0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a1uk69jUmJGbFX1rsYapb3AICnFNVW7AQKOm6paTLKI67Rj8Yrt+hQZx/m9tLQsh6BbYFNsxUwkkCc4v9rwfMg==" hashValue="CIHvmkrlIFxHFsKe8QzxYJUK+X+RtLuQnKmYiWrj9jBlh1XyjWwGq2WArtESk4B0dRkmiRc7GJPrGPqR1oNkSg==" algorithmName="SHA-512" password="CC35"/>
  <autoFilter ref="C119:K18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ROUND((SUM(BE123:BE223)),  2)</f>
        <v>0</v>
      </c>
      <c r="G33" s="38"/>
      <c r="H33" s="38"/>
      <c r="I33" s="164">
        <v>0.20999999999999999</v>
      </c>
      <c r="J33" s="163">
        <f>ROUND(((SUM(BE123:BE223))*I33),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ROUND((SUM(BF123:BF223)),  2)</f>
        <v>0</v>
      </c>
      <c r="G34" s="38"/>
      <c r="H34" s="38"/>
      <c r="I34" s="164">
        <v>0.14999999999999999</v>
      </c>
      <c r="J34" s="163">
        <f>ROUND(((SUM(BF123:BF223))*I34),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ROUND((SUM(BG123:BG223)),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ROUND((SUM(BH123:BH223)),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ROUND((SUM(BI123:BI223)),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SO 01.1 Hráz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132</v>
      </c>
      <c r="E99" s="196"/>
      <c r="F99" s="196"/>
      <c r="G99" s="196"/>
      <c r="H99" s="196"/>
      <c r="I99" s="196"/>
      <c r="J99" s="197">
        <f>J181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133</v>
      </c>
      <c r="E100" s="196"/>
      <c r="F100" s="196"/>
      <c r="G100" s="196"/>
      <c r="H100" s="196"/>
      <c r="I100" s="196"/>
      <c r="J100" s="197">
        <f>J188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134</v>
      </c>
      <c r="E101" s="196"/>
      <c r="F101" s="196"/>
      <c r="G101" s="196"/>
      <c r="H101" s="196"/>
      <c r="I101" s="196"/>
      <c r="J101" s="197">
        <f>J209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135</v>
      </c>
      <c r="E102" s="196"/>
      <c r="F102" s="196"/>
      <c r="G102" s="196"/>
      <c r="H102" s="196"/>
      <c r="I102" s="196"/>
      <c r="J102" s="197">
        <f>J212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136</v>
      </c>
      <c r="E103" s="196"/>
      <c r="F103" s="196"/>
      <c r="G103" s="196"/>
      <c r="H103" s="196"/>
      <c r="I103" s="196"/>
      <c r="J103" s="197">
        <f>J222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VN Skalice - rekonstrukce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1 - SO 01.1 Hráz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22</v>
      </c>
      <c r="D117" s="40"/>
      <c r="E117" s="40"/>
      <c r="F117" s="27" t="str">
        <f>F12</f>
        <v>Sebranice u Boskovic, Skalice n. Svitavou</v>
      </c>
      <c r="G117" s="40"/>
      <c r="H117" s="40"/>
      <c r="I117" s="32" t="s">
        <v>24</v>
      </c>
      <c r="J117" s="79" t="str">
        <f>IF(J12="","",J12)</f>
        <v>29. 9. 2022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26</v>
      </c>
      <c r="D119" s="40"/>
      <c r="E119" s="40"/>
      <c r="F119" s="27" t="str">
        <f>E15</f>
        <v>Povodí Moravy,s.p., Dřevařská 11, 602 00 Brno</v>
      </c>
      <c r="G119" s="40"/>
      <c r="H119" s="40"/>
      <c r="I119" s="32" t="s">
        <v>32</v>
      </c>
      <c r="J119" s="36" t="str">
        <f>E21</f>
        <v>Šindlar s.r.o., Na Brně 372/2a,500 06 Hradec Král.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 Jakub Kološ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138</v>
      </c>
      <c r="D122" s="202" t="s">
        <v>63</v>
      </c>
      <c r="E122" s="202" t="s">
        <v>59</v>
      </c>
      <c r="F122" s="202" t="s">
        <v>60</v>
      </c>
      <c r="G122" s="202" t="s">
        <v>139</v>
      </c>
      <c r="H122" s="202" t="s">
        <v>140</v>
      </c>
      <c r="I122" s="202" t="s">
        <v>141</v>
      </c>
      <c r="J122" s="202" t="s">
        <v>127</v>
      </c>
      <c r="K122" s="203" t="s">
        <v>142</v>
      </c>
      <c r="L122" s="204"/>
      <c r="M122" s="100" t="s">
        <v>1</v>
      </c>
      <c r="N122" s="101" t="s">
        <v>42</v>
      </c>
      <c r="O122" s="101" t="s">
        <v>143</v>
      </c>
      <c r="P122" s="101" t="s">
        <v>144</v>
      </c>
      <c r="Q122" s="101" t="s">
        <v>145</v>
      </c>
      <c r="R122" s="101" t="s">
        <v>146</v>
      </c>
      <c r="S122" s="101" t="s">
        <v>147</v>
      </c>
      <c r="T122" s="102" t="s">
        <v>148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149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4885.2008500000002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129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77</v>
      </c>
      <c r="E124" s="213" t="s">
        <v>150</v>
      </c>
      <c r="F124" s="213" t="s">
        <v>151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P125+P181+P188+P209+P212+P222</f>
        <v>0</v>
      </c>
      <c r="Q124" s="218"/>
      <c r="R124" s="219">
        <f>R125+R181+R188+R209+R212+R222</f>
        <v>4885.2008500000002</v>
      </c>
      <c r="S124" s="218"/>
      <c r="T124" s="220">
        <f>T125+T181+T188+T209+T212+T222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77</v>
      </c>
      <c r="AU124" s="222" t="s">
        <v>78</v>
      </c>
      <c r="AY124" s="221" t="s">
        <v>152</v>
      </c>
      <c r="BK124" s="223">
        <f>BK125+BK181+BK188+BK209+BK212+BK222</f>
        <v>0</v>
      </c>
    </row>
    <row r="125" s="12" customFormat="1" ht="22.8" customHeight="1">
      <c r="A125" s="12"/>
      <c r="B125" s="210"/>
      <c r="C125" s="211"/>
      <c r="D125" s="212" t="s">
        <v>77</v>
      </c>
      <c r="E125" s="224" t="s">
        <v>83</v>
      </c>
      <c r="F125" s="224" t="s">
        <v>153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SUM(P126:P180)</f>
        <v>0</v>
      </c>
      <c r="Q125" s="218"/>
      <c r="R125" s="219">
        <f>SUM(R126:R180)</f>
        <v>4885.1999999999998</v>
      </c>
      <c r="S125" s="218"/>
      <c r="T125" s="220">
        <f>SUM(T126:T180)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77</v>
      </c>
      <c r="AU125" s="222" t="s">
        <v>83</v>
      </c>
      <c r="AY125" s="221" t="s">
        <v>152</v>
      </c>
      <c r="BK125" s="223">
        <f>SUM(BK126:BK180)</f>
        <v>0</v>
      </c>
    </row>
    <row r="126" s="2" customFormat="1" ht="24.15" customHeight="1">
      <c r="A126" s="38"/>
      <c r="B126" s="39"/>
      <c r="C126" s="226" t="s">
        <v>83</v>
      </c>
      <c r="D126" s="226" t="s">
        <v>154</v>
      </c>
      <c r="E126" s="227" t="s">
        <v>155</v>
      </c>
      <c r="F126" s="228" t="s">
        <v>156</v>
      </c>
      <c r="G126" s="229" t="s">
        <v>157</v>
      </c>
      <c r="H126" s="230">
        <v>4800</v>
      </c>
      <c r="I126" s="231"/>
      <c r="J126" s="232">
        <f>ROUND(I126*H126,2)</f>
        <v>0</v>
      </c>
      <c r="K126" s="228" t="s">
        <v>158</v>
      </c>
      <c r="L126" s="44"/>
      <c r="M126" s="233" t="s">
        <v>1</v>
      </c>
      <c r="N126" s="234" t="s">
        <v>43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93</v>
      </c>
      <c r="AT126" s="237" t="s">
        <v>154</v>
      </c>
      <c r="AU126" s="237" t="s">
        <v>87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93</v>
      </c>
      <c r="BM126" s="237" t="s">
        <v>159</v>
      </c>
    </row>
    <row r="127" s="13" customFormat="1">
      <c r="A127" s="13"/>
      <c r="B127" s="239"/>
      <c r="C127" s="240"/>
      <c r="D127" s="241" t="s">
        <v>160</v>
      </c>
      <c r="E127" s="242" t="s">
        <v>1</v>
      </c>
      <c r="F127" s="243" t="s">
        <v>161</v>
      </c>
      <c r="G127" s="240"/>
      <c r="H127" s="244">
        <v>4800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160</v>
      </c>
      <c r="AU127" s="250" t="s">
        <v>87</v>
      </c>
      <c r="AV127" s="13" t="s">
        <v>87</v>
      </c>
      <c r="AW127" s="13" t="s">
        <v>34</v>
      </c>
      <c r="AX127" s="13" t="s">
        <v>83</v>
      </c>
      <c r="AY127" s="250" t="s">
        <v>152</v>
      </c>
    </row>
    <row r="128" s="2" customFormat="1" ht="33" customHeight="1">
      <c r="A128" s="38"/>
      <c r="B128" s="39"/>
      <c r="C128" s="226" t="s">
        <v>87</v>
      </c>
      <c r="D128" s="226" t="s">
        <v>154</v>
      </c>
      <c r="E128" s="227" t="s">
        <v>162</v>
      </c>
      <c r="F128" s="228" t="s">
        <v>163</v>
      </c>
      <c r="G128" s="229" t="s">
        <v>164</v>
      </c>
      <c r="H128" s="230">
        <v>7729</v>
      </c>
      <c r="I128" s="231"/>
      <c r="J128" s="232">
        <f>ROUND(I128*H128,2)</f>
        <v>0</v>
      </c>
      <c r="K128" s="228" t="s">
        <v>158</v>
      </c>
      <c r="L128" s="44"/>
      <c r="M128" s="233" t="s">
        <v>1</v>
      </c>
      <c r="N128" s="234" t="s">
        <v>43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93</v>
      </c>
      <c r="AT128" s="237" t="s">
        <v>154</v>
      </c>
      <c r="AU128" s="237" t="s">
        <v>87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93</v>
      </c>
      <c r="BM128" s="237" t="s">
        <v>165</v>
      </c>
    </row>
    <row r="129" s="13" customFormat="1">
      <c r="A129" s="13"/>
      <c r="B129" s="239"/>
      <c r="C129" s="240"/>
      <c r="D129" s="241" t="s">
        <v>160</v>
      </c>
      <c r="E129" s="242" t="s">
        <v>1</v>
      </c>
      <c r="F129" s="243" t="s">
        <v>166</v>
      </c>
      <c r="G129" s="240"/>
      <c r="H129" s="244">
        <v>5015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160</v>
      </c>
      <c r="AU129" s="250" t="s">
        <v>87</v>
      </c>
      <c r="AV129" s="13" t="s">
        <v>87</v>
      </c>
      <c r="AW129" s="13" t="s">
        <v>34</v>
      </c>
      <c r="AX129" s="13" t="s">
        <v>78</v>
      </c>
      <c r="AY129" s="250" t="s">
        <v>152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167</v>
      </c>
      <c r="G130" s="240"/>
      <c r="H130" s="244">
        <v>2714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78</v>
      </c>
      <c r="AY130" s="250" t="s">
        <v>152</v>
      </c>
    </row>
    <row r="131" s="14" customFormat="1">
      <c r="A131" s="14"/>
      <c r="B131" s="251"/>
      <c r="C131" s="252"/>
      <c r="D131" s="241" t="s">
        <v>160</v>
      </c>
      <c r="E131" s="253" t="s">
        <v>1</v>
      </c>
      <c r="F131" s="254" t="s">
        <v>168</v>
      </c>
      <c r="G131" s="252"/>
      <c r="H131" s="255">
        <v>7729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160</v>
      </c>
      <c r="AU131" s="261" t="s">
        <v>87</v>
      </c>
      <c r="AV131" s="14" t="s">
        <v>93</v>
      </c>
      <c r="AW131" s="14" t="s">
        <v>34</v>
      </c>
      <c r="AX131" s="14" t="s">
        <v>83</v>
      </c>
      <c r="AY131" s="261" t="s">
        <v>152</v>
      </c>
    </row>
    <row r="132" s="2" customFormat="1" ht="37.8" customHeight="1">
      <c r="A132" s="38"/>
      <c r="B132" s="39"/>
      <c r="C132" s="226" t="s">
        <v>90</v>
      </c>
      <c r="D132" s="226" t="s">
        <v>154</v>
      </c>
      <c r="E132" s="227" t="s">
        <v>169</v>
      </c>
      <c r="F132" s="228" t="s">
        <v>170</v>
      </c>
      <c r="G132" s="229" t="s">
        <v>164</v>
      </c>
      <c r="H132" s="230">
        <v>2714</v>
      </c>
      <c r="I132" s="231"/>
      <c r="J132" s="232">
        <f>ROUND(I132*H132,2)</f>
        <v>0</v>
      </c>
      <c r="K132" s="228" t="s">
        <v>158</v>
      </c>
      <c r="L132" s="44"/>
      <c r="M132" s="233" t="s">
        <v>1</v>
      </c>
      <c r="N132" s="234" t="s">
        <v>43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93</v>
      </c>
      <c r="AT132" s="237" t="s">
        <v>154</v>
      </c>
      <c r="AU132" s="237" t="s">
        <v>87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93</v>
      </c>
      <c r="BM132" s="237" t="s">
        <v>171</v>
      </c>
    </row>
    <row r="133" s="13" customFormat="1">
      <c r="A133" s="13"/>
      <c r="B133" s="239"/>
      <c r="C133" s="240"/>
      <c r="D133" s="241" t="s">
        <v>160</v>
      </c>
      <c r="E133" s="242" t="s">
        <v>1</v>
      </c>
      <c r="F133" s="243" t="s">
        <v>172</v>
      </c>
      <c r="G133" s="240"/>
      <c r="H133" s="244">
        <v>2714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160</v>
      </c>
      <c r="AU133" s="250" t="s">
        <v>87</v>
      </c>
      <c r="AV133" s="13" t="s">
        <v>87</v>
      </c>
      <c r="AW133" s="13" t="s">
        <v>34</v>
      </c>
      <c r="AX133" s="13" t="s">
        <v>83</v>
      </c>
      <c r="AY133" s="250" t="s">
        <v>152</v>
      </c>
    </row>
    <row r="134" s="2" customFormat="1" ht="16.5" customHeight="1">
      <c r="A134" s="38"/>
      <c r="B134" s="39"/>
      <c r="C134" s="262" t="s">
        <v>93</v>
      </c>
      <c r="D134" s="262" t="s">
        <v>173</v>
      </c>
      <c r="E134" s="263" t="s">
        <v>174</v>
      </c>
      <c r="F134" s="264" t="s">
        <v>175</v>
      </c>
      <c r="G134" s="265" t="s">
        <v>176</v>
      </c>
      <c r="H134" s="266">
        <v>4885.1999999999998</v>
      </c>
      <c r="I134" s="267"/>
      <c r="J134" s="268">
        <f>ROUND(I134*H134,2)</f>
        <v>0</v>
      </c>
      <c r="K134" s="264" t="s">
        <v>158</v>
      </c>
      <c r="L134" s="269"/>
      <c r="M134" s="270" t="s">
        <v>1</v>
      </c>
      <c r="N134" s="271" t="s">
        <v>43</v>
      </c>
      <c r="O134" s="91"/>
      <c r="P134" s="235">
        <f>O134*H134</f>
        <v>0</v>
      </c>
      <c r="Q134" s="235">
        <v>1</v>
      </c>
      <c r="R134" s="235">
        <f>Q134*H134</f>
        <v>4885.1999999999998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105</v>
      </c>
      <c r="AT134" s="237" t="s">
        <v>173</v>
      </c>
      <c r="AU134" s="237" t="s">
        <v>87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93</v>
      </c>
      <c r="BM134" s="237" t="s">
        <v>177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178</v>
      </c>
      <c r="G135" s="240"/>
      <c r="H135" s="244">
        <v>4885.1999999999998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83</v>
      </c>
      <c r="AY135" s="250" t="s">
        <v>152</v>
      </c>
    </row>
    <row r="136" s="15" customFormat="1">
      <c r="A136" s="15"/>
      <c r="B136" s="272"/>
      <c r="C136" s="273"/>
      <c r="D136" s="241" t="s">
        <v>160</v>
      </c>
      <c r="E136" s="274" t="s">
        <v>1</v>
      </c>
      <c r="F136" s="275" t="s">
        <v>179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160</v>
      </c>
      <c r="AU136" s="281" t="s">
        <v>87</v>
      </c>
      <c r="AV136" s="15" t="s">
        <v>83</v>
      </c>
      <c r="AW136" s="15" t="s">
        <v>34</v>
      </c>
      <c r="AX136" s="15" t="s">
        <v>78</v>
      </c>
      <c r="AY136" s="281" t="s">
        <v>152</v>
      </c>
    </row>
    <row r="137" s="15" customFormat="1">
      <c r="A137" s="15"/>
      <c r="B137" s="272"/>
      <c r="C137" s="273"/>
      <c r="D137" s="241" t="s">
        <v>160</v>
      </c>
      <c r="E137" s="274" t="s">
        <v>1</v>
      </c>
      <c r="F137" s="275" t="s">
        <v>180</v>
      </c>
      <c r="G137" s="273"/>
      <c r="H137" s="274" t="s">
        <v>1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160</v>
      </c>
      <c r="AU137" s="281" t="s">
        <v>87</v>
      </c>
      <c r="AV137" s="15" t="s">
        <v>83</v>
      </c>
      <c r="AW137" s="15" t="s">
        <v>34</v>
      </c>
      <c r="AX137" s="15" t="s">
        <v>78</v>
      </c>
      <c r="AY137" s="281" t="s">
        <v>152</v>
      </c>
    </row>
    <row r="138" s="15" customFormat="1">
      <c r="A138" s="15"/>
      <c r="B138" s="272"/>
      <c r="C138" s="273"/>
      <c r="D138" s="241" t="s">
        <v>160</v>
      </c>
      <c r="E138" s="274" t="s">
        <v>1</v>
      </c>
      <c r="F138" s="275" t="s">
        <v>181</v>
      </c>
      <c r="G138" s="273"/>
      <c r="H138" s="274" t="s">
        <v>1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160</v>
      </c>
      <c r="AU138" s="281" t="s">
        <v>87</v>
      </c>
      <c r="AV138" s="15" t="s">
        <v>83</v>
      </c>
      <c r="AW138" s="15" t="s">
        <v>34</v>
      </c>
      <c r="AX138" s="15" t="s">
        <v>78</v>
      </c>
      <c r="AY138" s="281" t="s">
        <v>152</v>
      </c>
    </row>
    <row r="139" s="15" customFormat="1">
      <c r="A139" s="15"/>
      <c r="B139" s="272"/>
      <c r="C139" s="273"/>
      <c r="D139" s="241" t="s">
        <v>160</v>
      </c>
      <c r="E139" s="274" t="s">
        <v>1</v>
      </c>
      <c r="F139" s="275" t="s">
        <v>182</v>
      </c>
      <c r="G139" s="273"/>
      <c r="H139" s="274" t="s">
        <v>1</v>
      </c>
      <c r="I139" s="276"/>
      <c r="J139" s="273"/>
      <c r="K139" s="273"/>
      <c r="L139" s="277"/>
      <c r="M139" s="278"/>
      <c r="N139" s="279"/>
      <c r="O139" s="279"/>
      <c r="P139" s="279"/>
      <c r="Q139" s="279"/>
      <c r="R139" s="279"/>
      <c r="S139" s="279"/>
      <c r="T139" s="28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1" t="s">
        <v>160</v>
      </c>
      <c r="AU139" s="281" t="s">
        <v>87</v>
      </c>
      <c r="AV139" s="15" t="s">
        <v>83</v>
      </c>
      <c r="AW139" s="15" t="s">
        <v>34</v>
      </c>
      <c r="AX139" s="15" t="s">
        <v>78</v>
      </c>
      <c r="AY139" s="281" t="s">
        <v>152</v>
      </c>
    </row>
    <row r="140" s="15" customFormat="1">
      <c r="A140" s="15"/>
      <c r="B140" s="272"/>
      <c r="C140" s="273"/>
      <c r="D140" s="241" t="s">
        <v>160</v>
      </c>
      <c r="E140" s="274" t="s">
        <v>1</v>
      </c>
      <c r="F140" s="275" t="s">
        <v>183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160</v>
      </c>
      <c r="AU140" s="281" t="s">
        <v>87</v>
      </c>
      <c r="AV140" s="15" t="s">
        <v>83</v>
      </c>
      <c r="AW140" s="15" t="s">
        <v>34</v>
      </c>
      <c r="AX140" s="15" t="s">
        <v>78</v>
      </c>
      <c r="AY140" s="281" t="s">
        <v>152</v>
      </c>
    </row>
    <row r="141" s="15" customFormat="1">
      <c r="A141" s="15"/>
      <c r="B141" s="272"/>
      <c r="C141" s="273"/>
      <c r="D141" s="241" t="s">
        <v>160</v>
      </c>
      <c r="E141" s="274" t="s">
        <v>1</v>
      </c>
      <c r="F141" s="275" t="s">
        <v>184</v>
      </c>
      <c r="G141" s="273"/>
      <c r="H141" s="274" t="s">
        <v>1</v>
      </c>
      <c r="I141" s="276"/>
      <c r="J141" s="273"/>
      <c r="K141" s="273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160</v>
      </c>
      <c r="AU141" s="281" t="s">
        <v>87</v>
      </c>
      <c r="AV141" s="15" t="s">
        <v>83</v>
      </c>
      <c r="AW141" s="15" t="s">
        <v>34</v>
      </c>
      <c r="AX141" s="15" t="s">
        <v>78</v>
      </c>
      <c r="AY141" s="281" t="s">
        <v>152</v>
      </c>
    </row>
    <row r="142" s="15" customFormat="1">
      <c r="A142" s="15"/>
      <c r="B142" s="272"/>
      <c r="C142" s="273"/>
      <c r="D142" s="241" t="s">
        <v>160</v>
      </c>
      <c r="E142" s="274" t="s">
        <v>1</v>
      </c>
      <c r="F142" s="275" t="s">
        <v>185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160</v>
      </c>
      <c r="AU142" s="281" t="s">
        <v>87</v>
      </c>
      <c r="AV142" s="15" t="s">
        <v>83</v>
      </c>
      <c r="AW142" s="15" t="s">
        <v>34</v>
      </c>
      <c r="AX142" s="15" t="s">
        <v>78</v>
      </c>
      <c r="AY142" s="281" t="s">
        <v>152</v>
      </c>
    </row>
    <row r="143" s="15" customFormat="1">
      <c r="A143" s="15"/>
      <c r="B143" s="272"/>
      <c r="C143" s="273"/>
      <c r="D143" s="241" t="s">
        <v>160</v>
      </c>
      <c r="E143" s="274" t="s">
        <v>1</v>
      </c>
      <c r="F143" s="275" t="s">
        <v>186</v>
      </c>
      <c r="G143" s="273"/>
      <c r="H143" s="274" t="s">
        <v>1</v>
      </c>
      <c r="I143" s="276"/>
      <c r="J143" s="273"/>
      <c r="K143" s="273"/>
      <c r="L143" s="277"/>
      <c r="M143" s="278"/>
      <c r="N143" s="279"/>
      <c r="O143" s="279"/>
      <c r="P143" s="279"/>
      <c r="Q143" s="279"/>
      <c r="R143" s="279"/>
      <c r="S143" s="279"/>
      <c r="T143" s="28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1" t="s">
        <v>160</v>
      </c>
      <c r="AU143" s="281" t="s">
        <v>87</v>
      </c>
      <c r="AV143" s="15" t="s">
        <v>83</v>
      </c>
      <c r="AW143" s="15" t="s">
        <v>34</v>
      </c>
      <c r="AX143" s="15" t="s">
        <v>78</v>
      </c>
      <c r="AY143" s="281" t="s">
        <v>152</v>
      </c>
    </row>
    <row r="144" s="15" customFormat="1">
      <c r="A144" s="15"/>
      <c r="B144" s="272"/>
      <c r="C144" s="273"/>
      <c r="D144" s="241" t="s">
        <v>160</v>
      </c>
      <c r="E144" s="274" t="s">
        <v>1</v>
      </c>
      <c r="F144" s="275" t="s">
        <v>187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160</v>
      </c>
      <c r="AU144" s="281" t="s">
        <v>87</v>
      </c>
      <c r="AV144" s="15" t="s">
        <v>83</v>
      </c>
      <c r="AW144" s="15" t="s">
        <v>34</v>
      </c>
      <c r="AX144" s="15" t="s">
        <v>78</v>
      </c>
      <c r="AY144" s="281" t="s">
        <v>152</v>
      </c>
    </row>
    <row r="145" s="15" customFormat="1">
      <c r="A145" s="15"/>
      <c r="B145" s="272"/>
      <c r="C145" s="273"/>
      <c r="D145" s="241" t="s">
        <v>160</v>
      </c>
      <c r="E145" s="274" t="s">
        <v>1</v>
      </c>
      <c r="F145" s="275" t="s">
        <v>188</v>
      </c>
      <c r="G145" s="273"/>
      <c r="H145" s="274" t="s">
        <v>1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160</v>
      </c>
      <c r="AU145" s="281" t="s">
        <v>87</v>
      </c>
      <c r="AV145" s="15" t="s">
        <v>83</v>
      </c>
      <c r="AW145" s="15" t="s">
        <v>34</v>
      </c>
      <c r="AX145" s="15" t="s">
        <v>78</v>
      </c>
      <c r="AY145" s="281" t="s">
        <v>152</v>
      </c>
    </row>
    <row r="146" s="15" customFormat="1">
      <c r="A146" s="15"/>
      <c r="B146" s="272"/>
      <c r="C146" s="273"/>
      <c r="D146" s="241" t="s">
        <v>160</v>
      </c>
      <c r="E146" s="274" t="s">
        <v>1</v>
      </c>
      <c r="F146" s="275" t="s">
        <v>189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160</v>
      </c>
      <c r="AU146" s="281" t="s">
        <v>87</v>
      </c>
      <c r="AV146" s="15" t="s">
        <v>83</v>
      </c>
      <c r="AW146" s="15" t="s">
        <v>34</v>
      </c>
      <c r="AX146" s="15" t="s">
        <v>78</v>
      </c>
      <c r="AY146" s="281" t="s">
        <v>152</v>
      </c>
    </row>
    <row r="147" s="2" customFormat="1" ht="49.05" customHeight="1">
      <c r="A147" s="38"/>
      <c r="B147" s="39"/>
      <c r="C147" s="226" t="s">
        <v>96</v>
      </c>
      <c r="D147" s="226" t="s">
        <v>154</v>
      </c>
      <c r="E147" s="227" t="s">
        <v>190</v>
      </c>
      <c r="F147" s="228" t="s">
        <v>191</v>
      </c>
      <c r="G147" s="229" t="s">
        <v>176</v>
      </c>
      <c r="H147" s="230">
        <v>9027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43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93</v>
      </c>
      <c r="AT147" s="237" t="s">
        <v>154</v>
      </c>
      <c r="AU147" s="237" t="s">
        <v>87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93</v>
      </c>
      <c r="BM147" s="237" t="s">
        <v>192</v>
      </c>
    </row>
    <row r="148" s="2" customFormat="1">
      <c r="A148" s="38"/>
      <c r="B148" s="39"/>
      <c r="C148" s="40"/>
      <c r="D148" s="241" t="s">
        <v>193</v>
      </c>
      <c r="E148" s="40"/>
      <c r="F148" s="282" t="s">
        <v>194</v>
      </c>
      <c r="G148" s="40"/>
      <c r="H148" s="40"/>
      <c r="I148" s="283"/>
      <c r="J148" s="40"/>
      <c r="K148" s="40"/>
      <c r="L148" s="44"/>
      <c r="M148" s="284"/>
      <c r="N148" s="28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193</v>
      </c>
      <c r="AU148" s="17" t="s">
        <v>87</v>
      </c>
    </row>
    <row r="149" s="15" customFormat="1">
      <c r="A149" s="15"/>
      <c r="B149" s="272"/>
      <c r="C149" s="273"/>
      <c r="D149" s="241" t="s">
        <v>160</v>
      </c>
      <c r="E149" s="274" t="s">
        <v>1</v>
      </c>
      <c r="F149" s="275" t="s">
        <v>195</v>
      </c>
      <c r="G149" s="273"/>
      <c r="H149" s="274" t="s">
        <v>1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160</v>
      </c>
      <c r="AU149" s="281" t="s">
        <v>87</v>
      </c>
      <c r="AV149" s="15" t="s">
        <v>83</v>
      </c>
      <c r="AW149" s="15" t="s">
        <v>34</v>
      </c>
      <c r="AX149" s="15" t="s">
        <v>78</v>
      </c>
      <c r="AY149" s="281" t="s">
        <v>152</v>
      </c>
    </row>
    <row r="150" s="15" customFormat="1">
      <c r="A150" s="15"/>
      <c r="B150" s="272"/>
      <c r="C150" s="273"/>
      <c r="D150" s="241" t="s">
        <v>160</v>
      </c>
      <c r="E150" s="274" t="s">
        <v>1</v>
      </c>
      <c r="F150" s="275" t="s">
        <v>196</v>
      </c>
      <c r="G150" s="273"/>
      <c r="H150" s="274" t="s">
        <v>1</v>
      </c>
      <c r="I150" s="276"/>
      <c r="J150" s="273"/>
      <c r="K150" s="273"/>
      <c r="L150" s="277"/>
      <c r="M150" s="278"/>
      <c r="N150" s="279"/>
      <c r="O150" s="279"/>
      <c r="P150" s="279"/>
      <c r="Q150" s="279"/>
      <c r="R150" s="279"/>
      <c r="S150" s="279"/>
      <c r="T150" s="28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1" t="s">
        <v>160</v>
      </c>
      <c r="AU150" s="281" t="s">
        <v>87</v>
      </c>
      <c r="AV150" s="15" t="s">
        <v>83</v>
      </c>
      <c r="AW150" s="15" t="s">
        <v>34</v>
      </c>
      <c r="AX150" s="15" t="s">
        <v>78</v>
      </c>
      <c r="AY150" s="281" t="s">
        <v>152</v>
      </c>
    </row>
    <row r="151" s="13" customFormat="1">
      <c r="A151" s="13"/>
      <c r="B151" s="239"/>
      <c r="C151" s="240"/>
      <c r="D151" s="241" t="s">
        <v>160</v>
      </c>
      <c r="E151" s="242" t="s">
        <v>1</v>
      </c>
      <c r="F151" s="243" t="s">
        <v>197</v>
      </c>
      <c r="G151" s="240"/>
      <c r="H151" s="244">
        <v>9027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160</v>
      </c>
      <c r="AU151" s="250" t="s">
        <v>87</v>
      </c>
      <c r="AV151" s="13" t="s">
        <v>87</v>
      </c>
      <c r="AW151" s="13" t="s">
        <v>34</v>
      </c>
      <c r="AX151" s="13" t="s">
        <v>83</v>
      </c>
      <c r="AY151" s="250" t="s">
        <v>152</v>
      </c>
    </row>
    <row r="152" s="2" customFormat="1" ht="62.7" customHeight="1">
      <c r="A152" s="38"/>
      <c r="B152" s="39"/>
      <c r="C152" s="226" t="s">
        <v>99</v>
      </c>
      <c r="D152" s="226" t="s">
        <v>154</v>
      </c>
      <c r="E152" s="227" t="s">
        <v>198</v>
      </c>
      <c r="F152" s="228" t="s">
        <v>199</v>
      </c>
      <c r="G152" s="229" t="s">
        <v>164</v>
      </c>
      <c r="H152" s="230">
        <v>650.39999999999998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43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93</v>
      </c>
      <c r="AT152" s="237" t="s">
        <v>154</v>
      </c>
      <c r="AU152" s="237" t="s">
        <v>87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93</v>
      </c>
      <c r="BM152" s="237" t="s">
        <v>200</v>
      </c>
    </row>
    <row r="153" s="13" customFormat="1">
      <c r="A153" s="13"/>
      <c r="B153" s="239"/>
      <c r="C153" s="240"/>
      <c r="D153" s="241" t="s">
        <v>160</v>
      </c>
      <c r="E153" s="242" t="s">
        <v>1</v>
      </c>
      <c r="F153" s="243" t="s">
        <v>201</v>
      </c>
      <c r="G153" s="240"/>
      <c r="H153" s="244">
        <v>325.19999999999999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160</v>
      </c>
      <c r="AU153" s="250" t="s">
        <v>87</v>
      </c>
      <c r="AV153" s="13" t="s">
        <v>87</v>
      </c>
      <c r="AW153" s="13" t="s">
        <v>34</v>
      </c>
      <c r="AX153" s="13" t="s">
        <v>78</v>
      </c>
      <c r="AY153" s="250" t="s">
        <v>152</v>
      </c>
    </row>
    <row r="154" s="13" customFormat="1">
      <c r="A154" s="13"/>
      <c r="B154" s="239"/>
      <c r="C154" s="240"/>
      <c r="D154" s="241" t="s">
        <v>160</v>
      </c>
      <c r="E154" s="242" t="s">
        <v>1</v>
      </c>
      <c r="F154" s="243" t="s">
        <v>202</v>
      </c>
      <c r="G154" s="240"/>
      <c r="H154" s="244">
        <v>325.19999999999999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160</v>
      </c>
      <c r="AU154" s="250" t="s">
        <v>87</v>
      </c>
      <c r="AV154" s="13" t="s">
        <v>87</v>
      </c>
      <c r="AW154" s="13" t="s">
        <v>34</v>
      </c>
      <c r="AX154" s="13" t="s">
        <v>78</v>
      </c>
      <c r="AY154" s="250" t="s">
        <v>152</v>
      </c>
    </row>
    <row r="155" s="14" customFormat="1">
      <c r="A155" s="14"/>
      <c r="B155" s="251"/>
      <c r="C155" s="252"/>
      <c r="D155" s="241" t="s">
        <v>160</v>
      </c>
      <c r="E155" s="253" t="s">
        <v>1</v>
      </c>
      <c r="F155" s="254" t="s">
        <v>168</v>
      </c>
      <c r="G155" s="252"/>
      <c r="H155" s="255">
        <v>650.39999999999998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160</v>
      </c>
      <c r="AU155" s="261" t="s">
        <v>87</v>
      </c>
      <c r="AV155" s="14" t="s">
        <v>93</v>
      </c>
      <c r="AW155" s="14" t="s">
        <v>34</v>
      </c>
      <c r="AX155" s="14" t="s">
        <v>83</v>
      </c>
      <c r="AY155" s="261" t="s">
        <v>152</v>
      </c>
    </row>
    <row r="156" s="2" customFormat="1" ht="44.25" customHeight="1">
      <c r="A156" s="38"/>
      <c r="B156" s="39"/>
      <c r="C156" s="226" t="s">
        <v>102</v>
      </c>
      <c r="D156" s="226" t="s">
        <v>154</v>
      </c>
      <c r="E156" s="227" t="s">
        <v>203</v>
      </c>
      <c r="F156" s="228" t="s">
        <v>204</v>
      </c>
      <c r="G156" s="229" t="s">
        <v>164</v>
      </c>
      <c r="H156" s="230">
        <v>650.39999999999998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43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93</v>
      </c>
      <c r="AT156" s="237" t="s">
        <v>154</v>
      </c>
      <c r="AU156" s="237" t="s">
        <v>87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93</v>
      </c>
      <c r="BM156" s="237" t="s">
        <v>205</v>
      </c>
    </row>
    <row r="157" s="13" customFormat="1">
      <c r="A157" s="13"/>
      <c r="B157" s="239"/>
      <c r="C157" s="240"/>
      <c r="D157" s="241" t="s">
        <v>160</v>
      </c>
      <c r="E157" s="242" t="s">
        <v>1</v>
      </c>
      <c r="F157" s="243" t="s">
        <v>206</v>
      </c>
      <c r="G157" s="240"/>
      <c r="H157" s="244">
        <v>650.39999999999998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160</v>
      </c>
      <c r="AU157" s="250" t="s">
        <v>87</v>
      </c>
      <c r="AV157" s="13" t="s">
        <v>87</v>
      </c>
      <c r="AW157" s="13" t="s">
        <v>34</v>
      </c>
      <c r="AX157" s="13" t="s">
        <v>83</v>
      </c>
      <c r="AY157" s="250" t="s">
        <v>152</v>
      </c>
    </row>
    <row r="158" s="2" customFormat="1" ht="62.7" customHeight="1">
      <c r="A158" s="38"/>
      <c r="B158" s="39"/>
      <c r="C158" s="226" t="s">
        <v>105</v>
      </c>
      <c r="D158" s="226" t="s">
        <v>154</v>
      </c>
      <c r="E158" s="227" t="s">
        <v>207</v>
      </c>
      <c r="F158" s="228" t="s">
        <v>208</v>
      </c>
      <c r="G158" s="229" t="s">
        <v>164</v>
      </c>
      <c r="H158" s="230">
        <v>2714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43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93</v>
      </c>
      <c r="AT158" s="237" t="s">
        <v>154</v>
      </c>
      <c r="AU158" s="237" t="s">
        <v>87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93</v>
      </c>
      <c r="BM158" s="237" t="s">
        <v>209</v>
      </c>
    </row>
    <row r="159" s="13" customFormat="1">
      <c r="A159" s="13"/>
      <c r="B159" s="239"/>
      <c r="C159" s="240"/>
      <c r="D159" s="241" t="s">
        <v>160</v>
      </c>
      <c r="E159" s="242" t="s">
        <v>1</v>
      </c>
      <c r="F159" s="243" t="s">
        <v>210</v>
      </c>
      <c r="G159" s="240"/>
      <c r="H159" s="244">
        <v>2714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160</v>
      </c>
      <c r="AU159" s="250" t="s">
        <v>87</v>
      </c>
      <c r="AV159" s="13" t="s">
        <v>87</v>
      </c>
      <c r="AW159" s="13" t="s">
        <v>34</v>
      </c>
      <c r="AX159" s="13" t="s">
        <v>83</v>
      </c>
      <c r="AY159" s="250" t="s">
        <v>152</v>
      </c>
    </row>
    <row r="160" s="2" customFormat="1" ht="37.8" customHeight="1">
      <c r="A160" s="38"/>
      <c r="B160" s="39"/>
      <c r="C160" s="226" t="s">
        <v>118</v>
      </c>
      <c r="D160" s="226" t="s">
        <v>154</v>
      </c>
      <c r="E160" s="227" t="s">
        <v>211</v>
      </c>
      <c r="F160" s="228" t="s">
        <v>212</v>
      </c>
      <c r="G160" s="229" t="s">
        <v>157</v>
      </c>
      <c r="H160" s="230">
        <v>1102.5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43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93</v>
      </c>
      <c r="AT160" s="237" t="s">
        <v>154</v>
      </c>
      <c r="AU160" s="237" t="s">
        <v>87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93</v>
      </c>
      <c r="BM160" s="237" t="s">
        <v>213</v>
      </c>
    </row>
    <row r="161" s="13" customFormat="1">
      <c r="A161" s="13"/>
      <c r="B161" s="239"/>
      <c r="C161" s="240"/>
      <c r="D161" s="241" t="s">
        <v>160</v>
      </c>
      <c r="E161" s="242" t="s">
        <v>1</v>
      </c>
      <c r="F161" s="243" t="s">
        <v>214</v>
      </c>
      <c r="G161" s="240"/>
      <c r="H161" s="244">
        <v>1102.5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160</v>
      </c>
      <c r="AU161" s="250" t="s">
        <v>87</v>
      </c>
      <c r="AV161" s="13" t="s">
        <v>87</v>
      </c>
      <c r="AW161" s="13" t="s">
        <v>34</v>
      </c>
      <c r="AX161" s="13" t="s">
        <v>83</v>
      </c>
      <c r="AY161" s="250" t="s">
        <v>152</v>
      </c>
    </row>
    <row r="162" s="2" customFormat="1" ht="24.15" customHeight="1">
      <c r="A162" s="38"/>
      <c r="B162" s="39"/>
      <c r="C162" s="226" t="s">
        <v>215</v>
      </c>
      <c r="D162" s="226" t="s">
        <v>154</v>
      </c>
      <c r="E162" s="227" t="s">
        <v>216</v>
      </c>
      <c r="F162" s="228" t="s">
        <v>217</v>
      </c>
      <c r="G162" s="229" t="s">
        <v>157</v>
      </c>
      <c r="H162" s="230">
        <v>1102.5</v>
      </c>
      <c r="I162" s="231"/>
      <c r="J162" s="232">
        <f>ROUND(I162*H162,2)</f>
        <v>0</v>
      </c>
      <c r="K162" s="228" t="s">
        <v>158</v>
      </c>
      <c r="L162" s="44"/>
      <c r="M162" s="233" t="s">
        <v>1</v>
      </c>
      <c r="N162" s="234" t="s">
        <v>43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93</v>
      </c>
      <c r="AT162" s="237" t="s">
        <v>154</v>
      </c>
      <c r="AU162" s="237" t="s">
        <v>87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93</v>
      </c>
      <c r="BM162" s="237" t="s">
        <v>218</v>
      </c>
    </row>
    <row r="163" s="13" customFormat="1">
      <c r="A163" s="13"/>
      <c r="B163" s="239"/>
      <c r="C163" s="240"/>
      <c r="D163" s="241" t="s">
        <v>160</v>
      </c>
      <c r="E163" s="242" t="s">
        <v>1</v>
      </c>
      <c r="F163" s="243" t="s">
        <v>214</v>
      </c>
      <c r="G163" s="240"/>
      <c r="H163" s="244">
        <v>1102.5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160</v>
      </c>
      <c r="AU163" s="250" t="s">
        <v>87</v>
      </c>
      <c r="AV163" s="13" t="s">
        <v>87</v>
      </c>
      <c r="AW163" s="13" t="s">
        <v>34</v>
      </c>
      <c r="AX163" s="13" t="s">
        <v>83</v>
      </c>
      <c r="AY163" s="250" t="s">
        <v>152</v>
      </c>
    </row>
    <row r="164" s="2" customFormat="1" ht="16.5" customHeight="1">
      <c r="A164" s="38"/>
      <c r="B164" s="39"/>
      <c r="C164" s="262" t="s">
        <v>219</v>
      </c>
      <c r="D164" s="262" t="s">
        <v>173</v>
      </c>
      <c r="E164" s="263" t="s">
        <v>220</v>
      </c>
      <c r="F164" s="264" t="s">
        <v>221</v>
      </c>
      <c r="G164" s="265" t="s">
        <v>222</v>
      </c>
      <c r="H164" s="266">
        <v>27.562999999999999</v>
      </c>
      <c r="I164" s="267"/>
      <c r="J164" s="268">
        <f>ROUND(I164*H164,2)</f>
        <v>0</v>
      </c>
      <c r="K164" s="264" t="s">
        <v>158</v>
      </c>
      <c r="L164" s="269"/>
      <c r="M164" s="270" t="s">
        <v>1</v>
      </c>
      <c r="N164" s="271" t="s">
        <v>43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105</v>
      </c>
      <c r="AT164" s="237" t="s">
        <v>173</v>
      </c>
      <c r="AU164" s="237" t="s">
        <v>87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93</v>
      </c>
      <c r="BM164" s="237" t="s">
        <v>223</v>
      </c>
    </row>
    <row r="165" s="13" customFormat="1">
      <c r="A165" s="13"/>
      <c r="B165" s="239"/>
      <c r="C165" s="240"/>
      <c r="D165" s="241" t="s">
        <v>160</v>
      </c>
      <c r="E165" s="240"/>
      <c r="F165" s="243" t="s">
        <v>224</v>
      </c>
      <c r="G165" s="240"/>
      <c r="H165" s="244">
        <v>27.562999999999999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160</v>
      </c>
      <c r="AU165" s="250" t="s">
        <v>87</v>
      </c>
      <c r="AV165" s="13" t="s">
        <v>87</v>
      </c>
      <c r="AW165" s="13" t="s">
        <v>4</v>
      </c>
      <c r="AX165" s="13" t="s">
        <v>83</v>
      </c>
      <c r="AY165" s="250" t="s">
        <v>152</v>
      </c>
    </row>
    <row r="166" s="2" customFormat="1" ht="24.15" customHeight="1">
      <c r="A166" s="38"/>
      <c r="B166" s="39"/>
      <c r="C166" s="226" t="s">
        <v>225</v>
      </c>
      <c r="D166" s="226" t="s">
        <v>154</v>
      </c>
      <c r="E166" s="227" t="s">
        <v>226</v>
      </c>
      <c r="F166" s="228" t="s">
        <v>227</v>
      </c>
      <c r="G166" s="229" t="s">
        <v>157</v>
      </c>
      <c r="H166" s="230">
        <v>2150</v>
      </c>
      <c r="I166" s="231"/>
      <c r="J166" s="232">
        <f>ROUND(I166*H166,2)</f>
        <v>0</v>
      </c>
      <c r="K166" s="228" t="s">
        <v>158</v>
      </c>
      <c r="L166" s="44"/>
      <c r="M166" s="233" t="s">
        <v>1</v>
      </c>
      <c r="N166" s="234" t="s">
        <v>43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93</v>
      </c>
      <c r="AT166" s="237" t="s">
        <v>154</v>
      </c>
      <c r="AU166" s="237" t="s">
        <v>87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93</v>
      </c>
      <c r="BM166" s="237" t="s">
        <v>228</v>
      </c>
    </row>
    <row r="167" s="13" customFormat="1">
      <c r="A167" s="13"/>
      <c r="B167" s="239"/>
      <c r="C167" s="240"/>
      <c r="D167" s="241" t="s">
        <v>160</v>
      </c>
      <c r="E167" s="242" t="s">
        <v>1</v>
      </c>
      <c r="F167" s="243" t="s">
        <v>229</v>
      </c>
      <c r="G167" s="240"/>
      <c r="H167" s="244">
        <v>860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160</v>
      </c>
      <c r="AU167" s="250" t="s">
        <v>87</v>
      </c>
      <c r="AV167" s="13" t="s">
        <v>87</v>
      </c>
      <c r="AW167" s="13" t="s">
        <v>34</v>
      </c>
      <c r="AX167" s="13" t="s">
        <v>78</v>
      </c>
      <c r="AY167" s="250" t="s">
        <v>152</v>
      </c>
    </row>
    <row r="168" s="13" customFormat="1">
      <c r="A168" s="13"/>
      <c r="B168" s="239"/>
      <c r="C168" s="240"/>
      <c r="D168" s="241" t="s">
        <v>160</v>
      </c>
      <c r="E168" s="242" t="s">
        <v>1</v>
      </c>
      <c r="F168" s="243" t="s">
        <v>230</v>
      </c>
      <c r="G168" s="240"/>
      <c r="H168" s="244">
        <v>1290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160</v>
      </c>
      <c r="AU168" s="250" t="s">
        <v>87</v>
      </c>
      <c r="AV168" s="13" t="s">
        <v>87</v>
      </c>
      <c r="AW168" s="13" t="s">
        <v>34</v>
      </c>
      <c r="AX168" s="13" t="s">
        <v>78</v>
      </c>
      <c r="AY168" s="250" t="s">
        <v>152</v>
      </c>
    </row>
    <row r="169" s="14" customFormat="1">
      <c r="A169" s="14"/>
      <c r="B169" s="251"/>
      <c r="C169" s="252"/>
      <c r="D169" s="241" t="s">
        <v>160</v>
      </c>
      <c r="E169" s="253" t="s">
        <v>1</v>
      </c>
      <c r="F169" s="254" t="s">
        <v>168</v>
      </c>
      <c r="G169" s="252"/>
      <c r="H169" s="255">
        <v>2150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160</v>
      </c>
      <c r="AU169" s="261" t="s">
        <v>87</v>
      </c>
      <c r="AV169" s="14" t="s">
        <v>93</v>
      </c>
      <c r="AW169" s="14" t="s">
        <v>34</v>
      </c>
      <c r="AX169" s="14" t="s">
        <v>83</v>
      </c>
      <c r="AY169" s="261" t="s">
        <v>152</v>
      </c>
    </row>
    <row r="170" s="2" customFormat="1" ht="16.5" customHeight="1">
      <c r="A170" s="38"/>
      <c r="B170" s="39"/>
      <c r="C170" s="262" t="s">
        <v>231</v>
      </c>
      <c r="D170" s="262" t="s">
        <v>173</v>
      </c>
      <c r="E170" s="263" t="s">
        <v>232</v>
      </c>
      <c r="F170" s="264" t="s">
        <v>233</v>
      </c>
      <c r="G170" s="265" t="s">
        <v>222</v>
      </c>
      <c r="H170" s="266">
        <v>2150</v>
      </c>
      <c r="I170" s="267"/>
      <c r="J170" s="268">
        <f>ROUND(I170*H170,2)</f>
        <v>0</v>
      </c>
      <c r="K170" s="264" t="s">
        <v>158</v>
      </c>
      <c r="L170" s="269"/>
      <c r="M170" s="270" t="s">
        <v>1</v>
      </c>
      <c r="N170" s="271" t="s">
        <v>43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105</v>
      </c>
      <c r="AT170" s="237" t="s">
        <v>173</v>
      </c>
      <c r="AU170" s="237" t="s">
        <v>87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93</v>
      </c>
      <c r="BM170" s="237" t="s">
        <v>234</v>
      </c>
    </row>
    <row r="171" s="2" customFormat="1" ht="33" customHeight="1">
      <c r="A171" s="38"/>
      <c r="B171" s="39"/>
      <c r="C171" s="226" t="s">
        <v>235</v>
      </c>
      <c r="D171" s="226" t="s">
        <v>154</v>
      </c>
      <c r="E171" s="227" t="s">
        <v>236</v>
      </c>
      <c r="F171" s="228" t="s">
        <v>237</v>
      </c>
      <c r="G171" s="229" t="s">
        <v>157</v>
      </c>
      <c r="H171" s="230">
        <v>1102.5</v>
      </c>
      <c r="I171" s="231"/>
      <c r="J171" s="232">
        <f>ROUND(I171*H171,2)</f>
        <v>0</v>
      </c>
      <c r="K171" s="228" t="s">
        <v>158</v>
      </c>
      <c r="L171" s="44"/>
      <c r="M171" s="233" t="s">
        <v>1</v>
      </c>
      <c r="N171" s="234" t="s">
        <v>43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93</v>
      </c>
      <c r="AT171" s="237" t="s">
        <v>154</v>
      </c>
      <c r="AU171" s="237" t="s">
        <v>87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93</v>
      </c>
      <c r="BM171" s="237" t="s">
        <v>238</v>
      </c>
    </row>
    <row r="172" s="13" customFormat="1">
      <c r="A172" s="13"/>
      <c r="B172" s="239"/>
      <c r="C172" s="240"/>
      <c r="D172" s="241" t="s">
        <v>160</v>
      </c>
      <c r="E172" s="242" t="s">
        <v>1</v>
      </c>
      <c r="F172" s="243" t="s">
        <v>239</v>
      </c>
      <c r="G172" s="240"/>
      <c r="H172" s="244">
        <v>1102.5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160</v>
      </c>
      <c r="AU172" s="250" t="s">
        <v>87</v>
      </c>
      <c r="AV172" s="13" t="s">
        <v>87</v>
      </c>
      <c r="AW172" s="13" t="s">
        <v>34</v>
      </c>
      <c r="AX172" s="13" t="s">
        <v>83</v>
      </c>
      <c r="AY172" s="250" t="s">
        <v>152</v>
      </c>
    </row>
    <row r="173" s="2" customFormat="1" ht="37.8" customHeight="1">
      <c r="A173" s="38"/>
      <c r="B173" s="39"/>
      <c r="C173" s="226" t="s">
        <v>8</v>
      </c>
      <c r="D173" s="226" t="s">
        <v>154</v>
      </c>
      <c r="E173" s="227" t="s">
        <v>240</v>
      </c>
      <c r="F173" s="228" t="s">
        <v>241</v>
      </c>
      <c r="G173" s="229" t="s">
        <v>157</v>
      </c>
      <c r="H173" s="230">
        <v>4440</v>
      </c>
      <c r="I173" s="231"/>
      <c r="J173" s="232">
        <f>ROUND(I173*H173,2)</f>
        <v>0</v>
      </c>
      <c r="K173" s="228" t="s">
        <v>158</v>
      </c>
      <c r="L173" s="44"/>
      <c r="M173" s="233" t="s">
        <v>1</v>
      </c>
      <c r="N173" s="234" t="s">
        <v>43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93</v>
      </c>
      <c r="AT173" s="237" t="s">
        <v>154</v>
      </c>
      <c r="AU173" s="237" t="s">
        <v>87</v>
      </c>
      <c r="AY173" s="17" t="s">
        <v>152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93</v>
      </c>
      <c r="BM173" s="237" t="s">
        <v>242</v>
      </c>
    </row>
    <row r="174" s="13" customFormat="1">
      <c r="A174" s="13"/>
      <c r="B174" s="239"/>
      <c r="C174" s="240"/>
      <c r="D174" s="241" t="s">
        <v>160</v>
      </c>
      <c r="E174" s="242" t="s">
        <v>1</v>
      </c>
      <c r="F174" s="243" t="s">
        <v>243</v>
      </c>
      <c r="G174" s="240"/>
      <c r="H174" s="244">
        <v>3150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160</v>
      </c>
      <c r="AU174" s="250" t="s">
        <v>87</v>
      </c>
      <c r="AV174" s="13" t="s">
        <v>87</v>
      </c>
      <c r="AW174" s="13" t="s">
        <v>34</v>
      </c>
      <c r="AX174" s="13" t="s">
        <v>78</v>
      </c>
      <c r="AY174" s="250" t="s">
        <v>152</v>
      </c>
    </row>
    <row r="175" s="13" customFormat="1">
      <c r="A175" s="13"/>
      <c r="B175" s="239"/>
      <c r="C175" s="240"/>
      <c r="D175" s="241" t="s">
        <v>160</v>
      </c>
      <c r="E175" s="242" t="s">
        <v>1</v>
      </c>
      <c r="F175" s="243" t="s">
        <v>230</v>
      </c>
      <c r="G175" s="240"/>
      <c r="H175" s="244">
        <v>1290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160</v>
      </c>
      <c r="AU175" s="250" t="s">
        <v>87</v>
      </c>
      <c r="AV175" s="13" t="s">
        <v>87</v>
      </c>
      <c r="AW175" s="13" t="s">
        <v>34</v>
      </c>
      <c r="AX175" s="13" t="s">
        <v>78</v>
      </c>
      <c r="AY175" s="250" t="s">
        <v>152</v>
      </c>
    </row>
    <row r="176" s="14" customFormat="1">
      <c r="A176" s="14"/>
      <c r="B176" s="251"/>
      <c r="C176" s="252"/>
      <c r="D176" s="241" t="s">
        <v>160</v>
      </c>
      <c r="E176" s="253" t="s">
        <v>1</v>
      </c>
      <c r="F176" s="254" t="s">
        <v>168</v>
      </c>
      <c r="G176" s="252"/>
      <c r="H176" s="255">
        <v>4440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160</v>
      </c>
      <c r="AU176" s="261" t="s">
        <v>87</v>
      </c>
      <c r="AV176" s="14" t="s">
        <v>93</v>
      </c>
      <c r="AW176" s="14" t="s">
        <v>34</v>
      </c>
      <c r="AX176" s="14" t="s">
        <v>83</v>
      </c>
      <c r="AY176" s="261" t="s">
        <v>152</v>
      </c>
    </row>
    <row r="177" s="2" customFormat="1" ht="37.8" customHeight="1">
      <c r="A177" s="38"/>
      <c r="B177" s="39"/>
      <c r="C177" s="226" t="s">
        <v>244</v>
      </c>
      <c r="D177" s="226" t="s">
        <v>154</v>
      </c>
      <c r="E177" s="227" t="s">
        <v>245</v>
      </c>
      <c r="F177" s="228" t="s">
        <v>246</v>
      </c>
      <c r="G177" s="229" t="s">
        <v>157</v>
      </c>
      <c r="H177" s="230">
        <v>2150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43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93</v>
      </c>
      <c r="AT177" s="237" t="s">
        <v>154</v>
      </c>
      <c r="AU177" s="237" t="s">
        <v>87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93</v>
      </c>
      <c r="BM177" s="237" t="s">
        <v>247</v>
      </c>
    </row>
    <row r="178" s="13" customFormat="1">
      <c r="A178" s="13"/>
      <c r="B178" s="239"/>
      <c r="C178" s="240"/>
      <c r="D178" s="241" t="s">
        <v>160</v>
      </c>
      <c r="E178" s="242" t="s">
        <v>1</v>
      </c>
      <c r="F178" s="243" t="s">
        <v>229</v>
      </c>
      <c r="G178" s="240"/>
      <c r="H178" s="244">
        <v>860</v>
      </c>
      <c r="I178" s="245"/>
      <c r="J178" s="240"/>
      <c r="K178" s="240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160</v>
      </c>
      <c r="AU178" s="250" t="s">
        <v>87</v>
      </c>
      <c r="AV178" s="13" t="s">
        <v>87</v>
      </c>
      <c r="AW178" s="13" t="s">
        <v>34</v>
      </c>
      <c r="AX178" s="13" t="s">
        <v>78</v>
      </c>
      <c r="AY178" s="250" t="s">
        <v>152</v>
      </c>
    </row>
    <row r="179" s="13" customFormat="1">
      <c r="A179" s="13"/>
      <c r="B179" s="239"/>
      <c r="C179" s="240"/>
      <c r="D179" s="241" t="s">
        <v>160</v>
      </c>
      <c r="E179" s="242" t="s">
        <v>1</v>
      </c>
      <c r="F179" s="243" t="s">
        <v>230</v>
      </c>
      <c r="G179" s="240"/>
      <c r="H179" s="244">
        <v>1290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160</v>
      </c>
      <c r="AU179" s="250" t="s">
        <v>87</v>
      </c>
      <c r="AV179" s="13" t="s">
        <v>87</v>
      </c>
      <c r="AW179" s="13" t="s">
        <v>34</v>
      </c>
      <c r="AX179" s="13" t="s">
        <v>78</v>
      </c>
      <c r="AY179" s="250" t="s">
        <v>152</v>
      </c>
    </row>
    <row r="180" s="14" customFormat="1">
      <c r="A180" s="14"/>
      <c r="B180" s="251"/>
      <c r="C180" s="252"/>
      <c r="D180" s="241" t="s">
        <v>160</v>
      </c>
      <c r="E180" s="253" t="s">
        <v>1</v>
      </c>
      <c r="F180" s="254" t="s">
        <v>168</v>
      </c>
      <c r="G180" s="252"/>
      <c r="H180" s="255">
        <v>2150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160</v>
      </c>
      <c r="AU180" s="261" t="s">
        <v>87</v>
      </c>
      <c r="AV180" s="14" t="s">
        <v>93</v>
      </c>
      <c r="AW180" s="14" t="s">
        <v>34</v>
      </c>
      <c r="AX180" s="14" t="s">
        <v>83</v>
      </c>
      <c r="AY180" s="261" t="s">
        <v>152</v>
      </c>
    </row>
    <row r="181" s="12" customFormat="1" ht="22.8" customHeight="1">
      <c r="A181" s="12"/>
      <c r="B181" s="210"/>
      <c r="C181" s="211"/>
      <c r="D181" s="212" t="s">
        <v>77</v>
      </c>
      <c r="E181" s="224" t="s">
        <v>87</v>
      </c>
      <c r="F181" s="224" t="s">
        <v>248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SUM(P182:P187)</f>
        <v>0</v>
      </c>
      <c r="Q181" s="218"/>
      <c r="R181" s="219">
        <f>SUM(R182:R187)</f>
        <v>0</v>
      </c>
      <c r="S181" s="218"/>
      <c r="T181" s="220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83</v>
      </c>
      <c r="AT181" s="222" t="s">
        <v>77</v>
      </c>
      <c r="AU181" s="222" t="s">
        <v>83</v>
      </c>
      <c r="AY181" s="221" t="s">
        <v>152</v>
      </c>
      <c r="BK181" s="223">
        <f>SUM(BK182:BK187)</f>
        <v>0</v>
      </c>
    </row>
    <row r="182" s="2" customFormat="1" ht="44.25" customHeight="1">
      <c r="A182" s="38"/>
      <c r="B182" s="39"/>
      <c r="C182" s="226" t="s">
        <v>249</v>
      </c>
      <c r="D182" s="226" t="s">
        <v>154</v>
      </c>
      <c r="E182" s="227" t="s">
        <v>250</v>
      </c>
      <c r="F182" s="228" t="s">
        <v>251</v>
      </c>
      <c r="G182" s="229" t="s">
        <v>164</v>
      </c>
      <c r="H182" s="230">
        <v>85</v>
      </c>
      <c r="I182" s="231"/>
      <c r="J182" s="232">
        <f>ROUND(I182*H182,2)</f>
        <v>0</v>
      </c>
      <c r="K182" s="228" t="s">
        <v>158</v>
      </c>
      <c r="L182" s="44"/>
      <c r="M182" s="233" t="s">
        <v>1</v>
      </c>
      <c r="N182" s="234" t="s">
        <v>43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93</v>
      </c>
      <c r="AT182" s="237" t="s">
        <v>154</v>
      </c>
      <c r="AU182" s="237" t="s">
        <v>87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93</v>
      </c>
      <c r="BM182" s="237" t="s">
        <v>252</v>
      </c>
    </row>
    <row r="183" s="13" customFormat="1">
      <c r="A183" s="13"/>
      <c r="B183" s="239"/>
      <c r="C183" s="240"/>
      <c r="D183" s="241" t="s">
        <v>160</v>
      </c>
      <c r="E183" s="242" t="s">
        <v>1</v>
      </c>
      <c r="F183" s="243" t="s">
        <v>253</v>
      </c>
      <c r="G183" s="240"/>
      <c r="H183" s="244">
        <v>85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160</v>
      </c>
      <c r="AU183" s="250" t="s">
        <v>87</v>
      </c>
      <c r="AV183" s="13" t="s">
        <v>87</v>
      </c>
      <c r="AW183" s="13" t="s">
        <v>34</v>
      </c>
      <c r="AX183" s="13" t="s">
        <v>83</v>
      </c>
      <c r="AY183" s="250" t="s">
        <v>152</v>
      </c>
    </row>
    <row r="184" s="2" customFormat="1" ht="37.8" customHeight="1">
      <c r="A184" s="38"/>
      <c r="B184" s="39"/>
      <c r="C184" s="226" t="s">
        <v>254</v>
      </c>
      <c r="D184" s="226" t="s">
        <v>154</v>
      </c>
      <c r="E184" s="227" t="s">
        <v>255</v>
      </c>
      <c r="F184" s="228" t="s">
        <v>256</v>
      </c>
      <c r="G184" s="229" t="s">
        <v>164</v>
      </c>
      <c r="H184" s="230">
        <v>102</v>
      </c>
      <c r="I184" s="231"/>
      <c r="J184" s="232">
        <f>ROUND(I184*H184,2)</f>
        <v>0</v>
      </c>
      <c r="K184" s="228" t="s">
        <v>158</v>
      </c>
      <c r="L184" s="44"/>
      <c r="M184" s="233" t="s">
        <v>1</v>
      </c>
      <c r="N184" s="234" t="s">
        <v>43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93</v>
      </c>
      <c r="AT184" s="237" t="s">
        <v>154</v>
      </c>
      <c r="AU184" s="237" t="s">
        <v>87</v>
      </c>
      <c r="AY184" s="17" t="s">
        <v>152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93</v>
      </c>
      <c r="BM184" s="237" t="s">
        <v>257</v>
      </c>
    </row>
    <row r="185" s="13" customFormat="1">
      <c r="A185" s="13"/>
      <c r="B185" s="239"/>
      <c r="C185" s="240"/>
      <c r="D185" s="241" t="s">
        <v>160</v>
      </c>
      <c r="E185" s="242" t="s">
        <v>1</v>
      </c>
      <c r="F185" s="243" t="s">
        <v>258</v>
      </c>
      <c r="G185" s="240"/>
      <c r="H185" s="244">
        <v>102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160</v>
      </c>
      <c r="AU185" s="250" t="s">
        <v>87</v>
      </c>
      <c r="AV185" s="13" t="s">
        <v>87</v>
      </c>
      <c r="AW185" s="13" t="s">
        <v>34</v>
      </c>
      <c r="AX185" s="13" t="s">
        <v>83</v>
      </c>
      <c r="AY185" s="250" t="s">
        <v>152</v>
      </c>
    </row>
    <row r="186" s="2" customFormat="1" ht="24.15" customHeight="1">
      <c r="A186" s="38"/>
      <c r="B186" s="39"/>
      <c r="C186" s="226" t="s">
        <v>259</v>
      </c>
      <c r="D186" s="226" t="s">
        <v>154</v>
      </c>
      <c r="E186" s="227" t="s">
        <v>260</v>
      </c>
      <c r="F186" s="228" t="s">
        <v>261</v>
      </c>
      <c r="G186" s="229" t="s">
        <v>262</v>
      </c>
      <c r="H186" s="230">
        <v>170</v>
      </c>
      <c r="I186" s="231"/>
      <c r="J186" s="232">
        <f>ROUND(I186*H186,2)</f>
        <v>0</v>
      </c>
      <c r="K186" s="228" t="s">
        <v>158</v>
      </c>
      <c r="L186" s="44"/>
      <c r="M186" s="233" t="s">
        <v>1</v>
      </c>
      <c r="N186" s="234" t="s">
        <v>43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93</v>
      </c>
      <c r="AT186" s="237" t="s">
        <v>154</v>
      </c>
      <c r="AU186" s="237" t="s">
        <v>87</v>
      </c>
      <c r="AY186" s="17" t="s">
        <v>152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93</v>
      </c>
      <c r="BM186" s="237" t="s">
        <v>263</v>
      </c>
    </row>
    <row r="187" s="13" customFormat="1">
      <c r="A187" s="13"/>
      <c r="B187" s="239"/>
      <c r="C187" s="240"/>
      <c r="D187" s="241" t="s">
        <v>160</v>
      </c>
      <c r="E187" s="242" t="s">
        <v>1</v>
      </c>
      <c r="F187" s="243" t="s">
        <v>264</v>
      </c>
      <c r="G187" s="240"/>
      <c r="H187" s="244">
        <v>170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160</v>
      </c>
      <c r="AU187" s="250" t="s">
        <v>87</v>
      </c>
      <c r="AV187" s="13" t="s">
        <v>87</v>
      </c>
      <c r="AW187" s="13" t="s">
        <v>34</v>
      </c>
      <c r="AX187" s="13" t="s">
        <v>83</v>
      </c>
      <c r="AY187" s="250" t="s">
        <v>152</v>
      </c>
    </row>
    <row r="188" s="12" customFormat="1" ht="22.8" customHeight="1">
      <c r="A188" s="12"/>
      <c r="B188" s="210"/>
      <c r="C188" s="211"/>
      <c r="D188" s="212" t="s">
        <v>77</v>
      </c>
      <c r="E188" s="224" t="s">
        <v>93</v>
      </c>
      <c r="F188" s="224" t="s">
        <v>265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SUM(P189:P208)</f>
        <v>0</v>
      </c>
      <c r="Q188" s="218"/>
      <c r="R188" s="219">
        <f>SUM(R189:R208)</f>
        <v>0</v>
      </c>
      <c r="S188" s="218"/>
      <c r="T188" s="220">
        <f>SUM(T189:T208)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83</v>
      </c>
      <c r="AT188" s="222" t="s">
        <v>77</v>
      </c>
      <c r="AU188" s="222" t="s">
        <v>83</v>
      </c>
      <c r="AY188" s="221" t="s">
        <v>152</v>
      </c>
      <c r="BK188" s="223">
        <f>SUM(BK189:BK208)</f>
        <v>0</v>
      </c>
    </row>
    <row r="189" s="2" customFormat="1" ht="24.15" customHeight="1">
      <c r="A189" s="38"/>
      <c r="B189" s="39"/>
      <c r="C189" s="226" t="s">
        <v>266</v>
      </c>
      <c r="D189" s="226" t="s">
        <v>154</v>
      </c>
      <c r="E189" s="227" t="s">
        <v>267</v>
      </c>
      <c r="F189" s="228" t="s">
        <v>268</v>
      </c>
      <c r="G189" s="229" t="s">
        <v>157</v>
      </c>
      <c r="H189" s="230">
        <v>2461</v>
      </c>
      <c r="I189" s="231"/>
      <c r="J189" s="232">
        <f>ROUND(I189*H189,2)</f>
        <v>0</v>
      </c>
      <c r="K189" s="228" t="s">
        <v>158</v>
      </c>
      <c r="L189" s="44"/>
      <c r="M189" s="233" t="s">
        <v>1</v>
      </c>
      <c r="N189" s="234" t="s">
        <v>43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93</v>
      </c>
      <c r="AT189" s="237" t="s">
        <v>154</v>
      </c>
      <c r="AU189" s="237" t="s">
        <v>87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93</v>
      </c>
      <c r="BM189" s="237" t="s">
        <v>269</v>
      </c>
    </row>
    <row r="190" s="13" customFormat="1">
      <c r="A190" s="13"/>
      <c r="B190" s="239"/>
      <c r="C190" s="240"/>
      <c r="D190" s="241" t="s">
        <v>160</v>
      </c>
      <c r="E190" s="242" t="s">
        <v>1</v>
      </c>
      <c r="F190" s="243" t="s">
        <v>270</v>
      </c>
      <c r="G190" s="240"/>
      <c r="H190" s="244">
        <v>2461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160</v>
      </c>
      <c r="AU190" s="250" t="s">
        <v>87</v>
      </c>
      <c r="AV190" s="13" t="s">
        <v>87</v>
      </c>
      <c r="AW190" s="13" t="s">
        <v>34</v>
      </c>
      <c r="AX190" s="13" t="s">
        <v>83</v>
      </c>
      <c r="AY190" s="250" t="s">
        <v>152</v>
      </c>
    </row>
    <row r="191" s="2" customFormat="1" ht="49.05" customHeight="1">
      <c r="A191" s="38"/>
      <c r="B191" s="39"/>
      <c r="C191" s="226" t="s">
        <v>7</v>
      </c>
      <c r="D191" s="226" t="s">
        <v>154</v>
      </c>
      <c r="E191" s="227" t="s">
        <v>271</v>
      </c>
      <c r="F191" s="228" t="s">
        <v>272</v>
      </c>
      <c r="G191" s="229" t="s">
        <v>157</v>
      </c>
      <c r="H191" s="230">
        <v>2461</v>
      </c>
      <c r="I191" s="231"/>
      <c r="J191" s="232">
        <f>ROUND(I191*H191,2)</f>
        <v>0</v>
      </c>
      <c r="K191" s="228" t="s">
        <v>158</v>
      </c>
      <c r="L191" s="44"/>
      <c r="M191" s="233" t="s">
        <v>1</v>
      </c>
      <c r="N191" s="234" t="s">
        <v>43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93</v>
      </c>
      <c r="AT191" s="237" t="s">
        <v>154</v>
      </c>
      <c r="AU191" s="237" t="s">
        <v>87</v>
      </c>
      <c r="AY191" s="17" t="s">
        <v>152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93</v>
      </c>
      <c r="BM191" s="237" t="s">
        <v>273</v>
      </c>
    </row>
    <row r="192" s="13" customFormat="1">
      <c r="A192" s="13"/>
      <c r="B192" s="239"/>
      <c r="C192" s="240"/>
      <c r="D192" s="241" t="s">
        <v>160</v>
      </c>
      <c r="E192" s="242" t="s">
        <v>1</v>
      </c>
      <c r="F192" s="243" t="s">
        <v>274</v>
      </c>
      <c r="G192" s="240"/>
      <c r="H192" s="244">
        <v>2461</v>
      </c>
      <c r="I192" s="245"/>
      <c r="J192" s="240"/>
      <c r="K192" s="240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160</v>
      </c>
      <c r="AU192" s="250" t="s">
        <v>87</v>
      </c>
      <c r="AV192" s="13" t="s">
        <v>87</v>
      </c>
      <c r="AW192" s="13" t="s">
        <v>34</v>
      </c>
      <c r="AX192" s="13" t="s">
        <v>83</v>
      </c>
      <c r="AY192" s="250" t="s">
        <v>152</v>
      </c>
    </row>
    <row r="193" s="2" customFormat="1" ht="16.5" customHeight="1">
      <c r="A193" s="38"/>
      <c r="B193" s="39"/>
      <c r="C193" s="262" t="s">
        <v>275</v>
      </c>
      <c r="D193" s="262" t="s">
        <v>173</v>
      </c>
      <c r="E193" s="263" t="s">
        <v>276</v>
      </c>
      <c r="F193" s="264" t="s">
        <v>277</v>
      </c>
      <c r="G193" s="265" t="s">
        <v>157</v>
      </c>
      <c r="H193" s="266">
        <v>2953.1999999999998</v>
      </c>
      <c r="I193" s="267"/>
      <c r="J193" s="268">
        <f>ROUND(I193*H193,2)</f>
        <v>0</v>
      </c>
      <c r="K193" s="264" t="s">
        <v>1</v>
      </c>
      <c r="L193" s="269"/>
      <c r="M193" s="270" t="s">
        <v>1</v>
      </c>
      <c r="N193" s="271" t="s">
        <v>43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105</v>
      </c>
      <c r="AT193" s="237" t="s">
        <v>173</v>
      </c>
      <c r="AU193" s="237" t="s">
        <v>87</v>
      </c>
      <c r="AY193" s="17" t="s">
        <v>152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93</v>
      </c>
      <c r="BM193" s="237" t="s">
        <v>278</v>
      </c>
    </row>
    <row r="194" s="13" customFormat="1">
      <c r="A194" s="13"/>
      <c r="B194" s="239"/>
      <c r="C194" s="240"/>
      <c r="D194" s="241" t="s">
        <v>160</v>
      </c>
      <c r="E194" s="240"/>
      <c r="F194" s="243" t="s">
        <v>279</v>
      </c>
      <c r="G194" s="240"/>
      <c r="H194" s="244">
        <v>2953.1999999999998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160</v>
      </c>
      <c r="AU194" s="250" t="s">
        <v>87</v>
      </c>
      <c r="AV194" s="13" t="s">
        <v>87</v>
      </c>
      <c r="AW194" s="13" t="s">
        <v>4</v>
      </c>
      <c r="AX194" s="13" t="s">
        <v>83</v>
      </c>
      <c r="AY194" s="250" t="s">
        <v>152</v>
      </c>
    </row>
    <row r="195" s="2" customFormat="1" ht="55.5" customHeight="1">
      <c r="A195" s="38"/>
      <c r="B195" s="39"/>
      <c r="C195" s="226" t="s">
        <v>280</v>
      </c>
      <c r="D195" s="226" t="s">
        <v>154</v>
      </c>
      <c r="E195" s="227" t="s">
        <v>281</v>
      </c>
      <c r="F195" s="228" t="s">
        <v>282</v>
      </c>
      <c r="G195" s="229" t="s">
        <v>157</v>
      </c>
      <c r="H195" s="230">
        <v>2652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43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93</v>
      </c>
      <c r="AT195" s="237" t="s">
        <v>154</v>
      </c>
      <c r="AU195" s="237" t="s">
        <v>87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93</v>
      </c>
      <c r="BM195" s="237" t="s">
        <v>283</v>
      </c>
    </row>
    <row r="196" s="13" customFormat="1">
      <c r="A196" s="13"/>
      <c r="B196" s="239"/>
      <c r="C196" s="240"/>
      <c r="D196" s="241" t="s">
        <v>160</v>
      </c>
      <c r="E196" s="242" t="s">
        <v>1</v>
      </c>
      <c r="F196" s="243" t="s">
        <v>284</v>
      </c>
      <c r="G196" s="240"/>
      <c r="H196" s="244">
        <v>2652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160</v>
      </c>
      <c r="AU196" s="250" t="s">
        <v>87</v>
      </c>
      <c r="AV196" s="13" t="s">
        <v>87</v>
      </c>
      <c r="AW196" s="13" t="s">
        <v>34</v>
      </c>
      <c r="AX196" s="13" t="s">
        <v>83</v>
      </c>
      <c r="AY196" s="250" t="s">
        <v>152</v>
      </c>
    </row>
    <row r="197" s="2" customFormat="1" ht="37.8" customHeight="1">
      <c r="A197" s="38"/>
      <c r="B197" s="39"/>
      <c r="C197" s="226" t="s">
        <v>285</v>
      </c>
      <c r="D197" s="226" t="s">
        <v>154</v>
      </c>
      <c r="E197" s="227" t="s">
        <v>286</v>
      </c>
      <c r="F197" s="228" t="s">
        <v>287</v>
      </c>
      <c r="G197" s="229" t="s">
        <v>164</v>
      </c>
      <c r="H197" s="230">
        <v>280.5</v>
      </c>
      <c r="I197" s="231"/>
      <c r="J197" s="232">
        <f>ROUND(I197*H197,2)</f>
        <v>0</v>
      </c>
      <c r="K197" s="228" t="s">
        <v>158</v>
      </c>
      <c r="L197" s="44"/>
      <c r="M197" s="233" t="s">
        <v>1</v>
      </c>
      <c r="N197" s="234" t="s">
        <v>43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93</v>
      </c>
      <c r="AT197" s="237" t="s">
        <v>154</v>
      </c>
      <c r="AU197" s="237" t="s">
        <v>87</v>
      </c>
      <c r="AY197" s="17" t="s">
        <v>152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93</v>
      </c>
      <c r="BM197" s="237" t="s">
        <v>288</v>
      </c>
    </row>
    <row r="198" s="13" customFormat="1">
      <c r="A198" s="13"/>
      <c r="B198" s="239"/>
      <c r="C198" s="240"/>
      <c r="D198" s="241" t="s">
        <v>160</v>
      </c>
      <c r="E198" s="242" t="s">
        <v>1</v>
      </c>
      <c r="F198" s="243" t="s">
        <v>289</v>
      </c>
      <c r="G198" s="240"/>
      <c r="H198" s="244">
        <v>280.5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160</v>
      </c>
      <c r="AU198" s="250" t="s">
        <v>87</v>
      </c>
      <c r="AV198" s="13" t="s">
        <v>87</v>
      </c>
      <c r="AW198" s="13" t="s">
        <v>34</v>
      </c>
      <c r="AX198" s="13" t="s">
        <v>83</v>
      </c>
      <c r="AY198" s="250" t="s">
        <v>152</v>
      </c>
    </row>
    <row r="199" s="2" customFormat="1" ht="37.8" customHeight="1">
      <c r="A199" s="38"/>
      <c r="B199" s="39"/>
      <c r="C199" s="226" t="s">
        <v>290</v>
      </c>
      <c r="D199" s="226" t="s">
        <v>154</v>
      </c>
      <c r="E199" s="227" t="s">
        <v>291</v>
      </c>
      <c r="F199" s="228" t="s">
        <v>292</v>
      </c>
      <c r="G199" s="229" t="s">
        <v>164</v>
      </c>
      <c r="H199" s="230">
        <v>80</v>
      </c>
      <c r="I199" s="231"/>
      <c r="J199" s="232">
        <f>ROUND(I199*H199,2)</f>
        <v>0</v>
      </c>
      <c r="K199" s="228" t="s">
        <v>158</v>
      </c>
      <c r="L199" s="44"/>
      <c r="M199" s="233" t="s">
        <v>1</v>
      </c>
      <c r="N199" s="234" t="s">
        <v>43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93</v>
      </c>
      <c r="AT199" s="237" t="s">
        <v>154</v>
      </c>
      <c r="AU199" s="237" t="s">
        <v>87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93</v>
      </c>
      <c r="BM199" s="237" t="s">
        <v>293</v>
      </c>
    </row>
    <row r="200" s="13" customFormat="1">
      <c r="A200" s="13"/>
      <c r="B200" s="239"/>
      <c r="C200" s="240"/>
      <c r="D200" s="241" t="s">
        <v>160</v>
      </c>
      <c r="E200" s="242" t="s">
        <v>1</v>
      </c>
      <c r="F200" s="243" t="s">
        <v>294</v>
      </c>
      <c r="G200" s="240"/>
      <c r="H200" s="244">
        <v>80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160</v>
      </c>
      <c r="AU200" s="250" t="s">
        <v>87</v>
      </c>
      <c r="AV200" s="13" t="s">
        <v>87</v>
      </c>
      <c r="AW200" s="13" t="s">
        <v>34</v>
      </c>
      <c r="AX200" s="13" t="s">
        <v>83</v>
      </c>
      <c r="AY200" s="250" t="s">
        <v>152</v>
      </c>
    </row>
    <row r="201" s="2" customFormat="1" ht="37.8" customHeight="1">
      <c r="A201" s="38"/>
      <c r="B201" s="39"/>
      <c r="C201" s="226" t="s">
        <v>295</v>
      </c>
      <c r="D201" s="226" t="s">
        <v>154</v>
      </c>
      <c r="E201" s="227" t="s">
        <v>296</v>
      </c>
      <c r="F201" s="228" t="s">
        <v>297</v>
      </c>
      <c r="G201" s="229" t="s">
        <v>164</v>
      </c>
      <c r="H201" s="230">
        <v>130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43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93</v>
      </c>
      <c r="AT201" s="237" t="s">
        <v>154</v>
      </c>
      <c r="AU201" s="237" t="s">
        <v>87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93</v>
      </c>
      <c r="BM201" s="237" t="s">
        <v>298</v>
      </c>
    </row>
    <row r="202" s="13" customFormat="1">
      <c r="A202" s="13"/>
      <c r="B202" s="239"/>
      <c r="C202" s="240"/>
      <c r="D202" s="241" t="s">
        <v>160</v>
      </c>
      <c r="E202" s="242" t="s">
        <v>1</v>
      </c>
      <c r="F202" s="243" t="s">
        <v>299</v>
      </c>
      <c r="G202" s="240"/>
      <c r="H202" s="244">
        <v>130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160</v>
      </c>
      <c r="AU202" s="250" t="s">
        <v>87</v>
      </c>
      <c r="AV202" s="13" t="s">
        <v>87</v>
      </c>
      <c r="AW202" s="13" t="s">
        <v>34</v>
      </c>
      <c r="AX202" s="13" t="s">
        <v>83</v>
      </c>
      <c r="AY202" s="250" t="s">
        <v>152</v>
      </c>
    </row>
    <row r="203" s="2" customFormat="1" ht="24.15" customHeight="1">
      <c r="A203" s="38"/>
      <c r="B203" s="39"/>
      <c r="C203" s="226" t="s">
        <v>300</v>
      </c>
      <c r="D203" s="226" t="s">
        <v>154</v>
      </c>
      <c r="E203" s="227" t="s">
        <v>301</v>
      </c>
      <c r="F203" s="228" t="s">
        <v>302</v>
      </c>
      <c r="G203" s="229" t="s">
        <v>157</v>
      </c>
      <c r="H203" s="230">
        <v>260</v>
      </c>
      <c r="I203" s="231"/>
      <c r="J203" s="232">
        <f>ROUND(I203*H203,2)</f>
        <v>0</v>
      </c>
      <c r="K203" s="228" t="s">
        <v>158</v>
      </c>
      <c r="L203" s="44"/>
      <c r="M203" s="233" t="s">
        <v>1</v>
      </c>
      <c r="N203" s="234" t="s">
        <v>43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93</v>
      </c>
      <c r="AT203" s="237" t="s">
        <v>154</v>
      </c>
      <c r="AU203" s="237" t="s">
        <v>87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93</v>
      </c>
      <c r="BM203" s="237" t="s">
        <v>303</v>
      </c>
    </row>
    <row r="204" s="13" customFormat="1">
      <c r="A204" s="13"/>
      <c r="B204" s="239"/>
      <c r="C204" s="240"/>
      <c r="D204" s="241" t="s">
        <v>160</v>
      </c>
      <c r="E204" s="242" t="s">
        <v>1</v>
      </c>
      <c r="F204" s="243" t="s">
        <v>304</v>
      </c>
      <c r="G204" s="240"/>
      <c r="H204" s="244">
        <v>260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160</v>
      </c>
      <c r="AU204" s="250" t="s">
        <v>87</v>
      </c>
      <c r="AV204" s="13" t="s">
        <v>87</v>
      </c>
      <c r="AW204" s="13" t="s">
        <v>34</v>
      </c>
      <c r="AX204" s="13" t="s">
        <v>83</v>
      </c>
      <c r="AY204" s="250" t="s">
        <v>152</v>
      </c>
    </row>
    <row r="205" s="2" customFormat="1" ht="33" customHeight="1">
      <c r="A205" s="38"/>
      <c r="B205" s="39"/>
      <c r="C205" s="226" t="s">
        <v>305</v>
      </c>
      <c r="D205" s="226" t="s">
        <v>154</v>
      </c>
      <c r="E205" s="227" t="s">
        <v>306</v>
      </c>
      <c r="F205" s="228" t="s">
        <v>307</v>
      </c>
      <c r="G205" s="229" t="s">
        <v>164</v>
      </c>
      <c r="H205" s="230">
        <v>536</v>
      </c>
      <c r="I205" s="231"/>
      <c r="J205" s="232">
        <f>ROUND(I205*H205,2)</f>
        <v>0</v>
      </c>
      <c r="K205" s="228" t="s">
        <v>158</v>
      </c>
      <c r="L205" s="44"/>
      <c r="M205" s="233" t="s">
        <v>1</v>
      </c>
      <c r="N205" s="234" t="s">
        <v>43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93</v>
      </c>
      <c r="AT205" s="237" t="s">
        <v>154</v>
      </c>
      <c r="AU205" s="237" t="s">
        <v>87</v>
      </c>
      <c r="AY205" s="17" t="s">
        <v>152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93</v>
      </c>
      <c r="BM205" s="237" t="s">
        <v>308</v>
      </c>
    </row>
    <row r="206" s="13" customFormat="1">
      <c r="A206" s="13"/>
      <c r="B206" s="239"/>
      <c r="C206" s="240"/>
      <c r="D206" s="241" t="s">
        <v>160</v>
      </c>
      <c r="E206" s="242" t="s">
        <v>1</v>
      </c>
      <c r="F206" s="243" t="s">
        <v>309</v>
      </c>
      <c r="G206" s="240"/>
      <c r="H206" s="244">
        <v>536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160</v>
      </c>
      <c r="AU206" s="250" t="s">
        <v>87</v>
      </c>
      <c r="AV206" s="13" t="s">
        <v>87</v>
      </c>
      <c r="AW206" s="13" t="s">
        <v>34</v>
      </c>
      <c r="AX206" s="13" t="s">
        <v>83</v>
      </c>
      <c r="AY206" s="250" t="s">
        <v>152</v>
      </c>
    </row>
    <row r="207" s="2" customFormat="1" ht="21.75" customHeight="1">
      <c r="A207" s="38"/>
      <c r="B207" s="39"/>
      <c r="C207" s="226" t="s">
        <v>310</v>
      </c>
      <c r="D207" s="226" t="s">
        <v>154</v>
      </c>
      <c r="E207" s="227" t="s">
        <v>311</v>
      </c>
      <c r="F207" s="228" t="s">
        <v>312</v>
      </c>
      <c r="G207" s="229" t="s">
        <v>157</v>
      </c>
      <c r="H207" s="230">
        <v>0.59999999999999998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43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93</v>
      </c>
      <c r="AT207" s="237" t="s">
        <v>154</v>
      </c>
      <c r="AU207" s="237" t="s">
        <v>87</v>
      </c>
      <c r="AY207" s="17" t="s">
        <v>152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93</v>
      </c>
      <c r="BM207" s="237" t="s">
        <v>313</v>
      </c>
    </row>
    <row r="208" s="13" customFormat="1">
      <c r="A208" s="13"/>
      <c r="B208" s="239"/>
      <c r="C208" s="240"/>
      <c r="D208" s="241" t="s">
        <v>160</v>
      </c>
      <c r="E208" s="242" t="s">
        <v>1</v>
      </c>
      <c r="F208" s="243" t="s">
        <v>314</v>
      </c>
      <c r="G208" s="240"/>
      <c r="H208" s="244">
        <v>0.59999999999999998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160</v>
      </c>
      <c r="AU208" s="250" t="s">
        <v>87</v>
      </c>
      <c r="AV208" s="13" t="s">
        <v>87</v>
      </c>
      <c r="AW208" s="13" t="s">
        <v>34</v>
      </c>
      <c r="AX208" s="13" t="s">
        <v>83</v>
      </c>
      <c r="AY208" s="250" t="s">
        <v>152</v>
      </c>
    </row>
    <row r="209" s="12" customFormat="1" ht="22.8" customHeight="1">
      <c r="A209" s="12"/>
      <c r="B209" s="210"/>
      <c r="C209" s="211"/>
      <c r="D209" s="212" t="s">
        <v>77</v>
      </c>
      <c r="E209" s="224" t="s">
        <v>96</v>
      </c>
      <c r="F209" s="224" t="s">
        <v>315</v>
      </c>
      <c r="G209" s="211"/>
      <c r="H209" s="211"/>
      <c r="I209" s="214"/>
      <c r="J209" s="225">
        <f>BK209</f>
        <v>0</v>
      </c>
      <c r="K209" s="211"/>
      <c r="L209" s="216"/>
      <c r="M209" s="217"/>
      <c r="N209" s="218"/>
      <c r="O209" s="218"/>
      <c r="P209" s="219">
        <f>SUM(P210:P211)</f>
        <v>0</v>
      </c>
      <c r="Q209" s="218"/>
      <c r="R209" s="219">
        <f>SUM(R210:R211)</f>
        <v>0</v>
      </c>
      <c r="S209" s="218"/>
      <c r="T209" s="22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1" t="s">
        <v>83</v>
      </c>
      <c r="AT209" s="222" t="s">
        <v>77</v>
      </c>
      <c r="AU209" s="222" t="s">
        <v>83</v>
      </c>
      <c r="AY209" s="221" t="s">
        <v>152</v>
      </c>
      <c r="BK209" s="223">
        <f>SUM(BK210:BK211)</f>
        <v>0</v>
      </c>
    </row>
    <row r="210" s="2" customFormat="1" ht="33" customHeight="1">
      <c r="A210" s="38"/>
      <c r="B210" s="39"/>
      <c r="C210" s="226" t="s">
        <v>316</v>
      </c>
      <c r="D210" s="226" t="s">
        <v>154</v>
      </c>
      <c r="E210" s="227" t="s">
        <v>317</v>
      </c>
      <c r="F210" s="228" t="s">
        <v>318</v>
      </c>
      <c r="G210" s="229" t="s">
        <v>157</v>
      </c>
      <c r="H210" s="230">
        <v>1600</v>
      </c>
      <c r="I210" s="231"/>
      <c r="J210" s="232">
        <f>ROUND(I210*H210,2)</f>
        <v>0</v>
      </c>
      <c r="K210" s="228" t="s">
        <v>158</v>
      </c>
      <c r="L210" s="44"/>
      <c r="M210" s="233" t="s">
        <v>1</v>
      </c>
      <c r="N210" s="234" t="s">
        <v>43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93</v>
      </c>
      <c r="AT210" s="237" t="s">
        <v>154</v>
      </c>
      <c r="AU210" s="237" t="s">
        <v>87</v>
      </c>
      <c r="AY210" s="17" t="s">
        <v>152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93</v>
      </c>
      <c r="BM210" s="237" t="s">
        <v>319</v>
      </c>
    </row>
    <row r="211" s="13" customFormat="1">
      <c r="A211" s="13"/>
      <c r="B211" s="239"/>
      <c r="C211" s="240"/>
      <c r="D211" s="241" t="s">
        <v>160</v>
      </c>
      <c r="E211" s="242" t="s">
        <v>1</v>
      </c>
      <c r="F211" s="243" t="s">
        <v>320</v>
      </c>
      <c r="G211" s="240"/>
      <c r="H211" s="244">
        <v>1600</v>
      </c>
      <c r="I211" s="245"/>
      <c r="J211" s="240"/>
      <c r="K211" s="240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160</v>
      </c>
      <c r="AU211" s="250" t="s">
        <v>87</v>
      </c>
      <c r="AV211" s="13" t="s">
        <v>87</v>
      </c>
      <c r="AW211" s="13" t="s">
        <v>34</v>
      </c>
      <c r="AX211" s="13" t="s">
        <v>83</v>
      </c>
      <c r="AY211" s="250" t="s">
        <v>152</v>
      </c>
    </row>
    <row r="212" s="12" customFormat="1" ht="22.8" customHeight="1">
      <c r="A212" s="12"/>
      <c r="B212" s="210"/>
      <c r="C212" s="211"/>
      <c r="D212" s="212" t="s">
        <v>77</v>
      </c>
      <c r="E212" s="224" t="s">
        <v>105</v>
      </c>
      <c r="F212" s="224" t="s">
        <v>321</v>
      </c>
      <c r="G212" s="211"/>
      <c r="H212" s="211"/>
      <c r="I212" s="214"/>
      <c r="J212" s="225">
        <f>BK212</f>
        <v>0</v>
      </c>
      <c r="K212" s="211"/>
      <c r="L212" s="216"/>
      <c r="M212" s="217"/>
      <c r="N212" s="218"/>
      <c r="O212" s="218"/>
      <c r="P212" s="219">
        <f>SUM(P213:P221)</f>
        <v>0</v>
      </c>
      <c r="Q212" s="218"/>
      <c r="R212" s="219">
        <f>SUM(R213:R221)</f>
        <v>0.00085000000000000006</v>
      </c>
      <c r="S212" s="218"/>
      <c r="T212" s="220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1" t="s">
        <v>83</v>
      </c>
      <c r="AT212" s="222" t="s">
        <v>77</v>
      </c>
      <c r="AU212" s="222" t="s">
        <v>83</v>
      </c>
      <c r="AY212" s="221" t="s">
        <v>152</v>
      </c>
      <c r="BK212" s="223">
        <f>SUM(BK213:BK221)</f>
        <v>0</v>
      </c>
    </row>
    <row r="213" s="2" customFormat="1" ht="44.25" customHeight="1">
      <c r="A213" s="38"/>
      <c r="B213" s="39"/>
      <c r="C213" s="226" t="s">
        <v>322</v>
      </c>
      <c r="D213" s="226" t="s">
        <v>154</v>
      </c>
      <c r="E213" s="227" t="s">
        <v>323</v>
      </c>
      <c r="F213" s="228" t="s">
        <v>324</v>
      </c>
      <c r="G213" s="229" t="s">
        <v>325</v>
      </c>
      <c r="H213" s="230">
        <v>5</v>
      </c>
      <c r="I213" s="231"/>
      <c r="J213" s="232">
        <f>ROUND(I213*H213,2)</f>
        <v>0</v>
      </c>
      <c r="K213" s="228" t="s">
        <v>158</v>
      </c>
      <c r="L213" s="44"/>
      <c r="M213" s="233" t="s">
        <v>1</v>
      </c>
      <c r="N213" s="234" t="s">
        <v>43</v>
      </c>
      <c r="O213" s="91"/>
      <c r="P213" s="235">
        <f>O213*H213</f>
        <v>0</v>
      </c>
      <c r="Q213" s="235">
        <v>1.0000000000000001E-05</v>
      </c>
      <c r="R213" s="235">
        <f>Q213*H213</f>
        <v>5.0000000000000002E-05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93</v>
      </c>
      <c r="AT213" s="237" t="s">
        <v>154</v>
      </c>
      <c r="AU213" s="237" t="s">
        <v>87</v>
      </c>
      <c r="AY213" s="17" t="s">
        <v>152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93</v>
      </c>
      <c r="BM213" s="237" t="s">
        <v>326</v>
      </c>
    </row>
    <row r="214" s="13" customFormat="1">
      <c r="A214" s="13"/>
      <c r="B214" s="239"/>
      <c r="C214" s="240"/>
      <c r="D214" s="241" t="s">
        <v>160</v>
      </c>
      <c r="E214" s="242" t="s">
        <v>1</v>
      </c>
      <c r="F214" s="243" t="s">
        <v>327</v>
      </c>
      <c r="G214" s="240"/>
      <c r="H214" s="244">
        <v>5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160</v>
      </c>
      <c r="AU214" s="250" t="s">
        <v>87</v>
      </c>
      <c r="AV214" s="13" t="s">
        <v>87</v>
      </c>
      <c r="AW214" s="13" t="s">
        <v>34</v>
      </c>
      <c r="AX214" s="13" t="s">
        <v>83</v>
      </c>
      <c r="AY214" s="250" t="s">
        <v>152</v>
      </c>
    </row>
    <row r="215" s="2" customFormat="1" ht="16.5" customHeight="1">
      <c r="A215" s="38"/>
      <c r="B215" s="39"/>
      <c r="C215" s="226" t="s">
        <v>328</v>
      </c>
      <c r="D215" s="226" t="s">
        <v>154</v>
      </c>
      <c r="E215" s="227" t="s">
        <v>329</v>
      </c>
      <c r="F215" s="228" t="s">
        <v>330</v>
      </c>
      <c r="G215" s="229" t="s">
        <v>325</v>
      </c>
      <c r="H215" s="230">
        <v>1</v>
      </c>
      <c r="I215" s="231"/>
      <c r="J215" s="232">
        <f>ROUND(I215*H215,2)</f>
        <v>0</v>
      </c>
      <c r="K215" s="228" t="s">
        <v>158</v>
      </c>
      <c r="L215" s="44"/>
      <c r="M215" s="233" t="s">
        <v>1</v>
      </c>
      <c r="N215" s="234" t="s">
        <v>43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93</v>
      </c>
      <c r="AT215" s="237" t="s">
        <v>154</v>
      </c>
      <c r="AU215" s="237" t="s">
        <v>87</v>
      </c>
      <c r="AY215" s="17" t="s">
        <v>152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93</v>
      </c>
      <c r="BM215" s="237" t="s">
        <v>331</v>
      </c>
    </row>
    <row r="216" s="13" customFormat="1">
      <c r="A216" s="13"/>
      <c r="B216" s="239"/>
      <c r="C216" s="240"/>
      <c r="D216" s="241" t="s">
        <v>160</v>
      </c>
      <c r="E216" s="242" t="s">
        <v>1</v>
      </c>
      <c r="F216" s="243" t="s">
        <v>83</v>
      </c>
      <c r="G216" s="240"/>
      <c r="H216" s="244">
        <v>1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160</v>
      </c>
      <c r="AU216" s="250" t="s">
        <v>87</v>
      </c>
      <c r="AV216" s="13" t="s">
        <v>87</v>
      </c>
      <c r="AW216" s="13" t="s">
        <v>34</v>
      </c>
      <c r="AX216" s="13" t="s">
        <v>83</v>
      </c>
      <c r="AY216" s="250" t="s">
        <v>152</v>
      </c>
    </row>
    <row r="217" s="15" customFormat="1">
      <c r="A217" s="15"/>
      <c r="B217" s="272"/>
      <c r="C217" s="273"/>
      <c r="D217" s="241" t="s">
        <v>160</v>
      </c>
      <c r="E217" s="274" t="s">
        <v>1</v>
      </c>
      <c r="F217" s="275" t="s">
        <v>332</v>
      </c>
      <c r="G217" s="273"/>
      <c r="H217" s="274" t="s">
        <v>1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160</v>
      </c>
      <c r="AU217" s="281" t="s">
        <v>87</v>
      </c>
      <c r="AV217" s="15" t="s">
        <v>83</v>
      </c>
      <c r="AW217" s="15" t="s">
        <v>34</v>
      </c>
      <c r="AX217" s="15" t="s">
        <v>78</v>
      </c>
      <c r="AY217" s="281" t="s">
        <v>152</v>
      </c>
    </row>
    <row r="218" s="15" customFormat="1">
      <c r="A218" s="15"/>
      <c r="B218" s="272"/>
      <c r="C218" s="273"/>
      <c r="D218" s="241" t="s">
        <v>160</v>
      </c>
      <c r="E218" s="274" t="s">
        <v>1</v>
      </c>
      <c r="F218" s="275" t="s">
        <v>333</v>
      </c>
      <c r="G218" s="273"/>
      <c r="H218" s="274" t="s">
        <v>1</v>
      </c>
      <c r="I218" s="276"/>
      <c r="J218" s="273"/>
      <c r="K218" s="273"/>
      <c r="L218" s="277"/>
      <c r="M218" s="278"/>
      <c r="N218" s="279"/>
      <c r="O218" s="279"/>
      <c r="P218" s="279"/>
      <c r="Q218" s="279"/>
      <c r="R218" s="279"/>
      <c r="S218" s="279"/>
      <c r="T218" s="28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1" t="s">
        <v>160</v>
      </c>
      <c r="AU218" s="281" t="s">
        <v>87</v>
      </c>
      <c r="AV218" s="15" t="s">
        <v>83</v>
      </c>
      <c r="AW218" s="15" t="s">
        <v>34</v>
      </c>
      <c r="AX218" s="15" t="s">
        <v>78</v>
      </c>
      <c r="AY218" s="281" t="s">
        <v>152</v>
      </c>
    </row>
    <row r="219" s="2" customFormat="1" ht="33" customHeight="1">
      <c r="A219" s="38"/>
      <c r="B219" s="39"/>
      <c r="C219" s="226" t="s">
        <v>334</v>
      </c>
      <c r="D219" s="226" t="s">
        <v>154</v>
      </c>
      <c r="E219" s="227" t="s">
        <v>335</v>
      </c>
      <c r="F219" s="228" t="s">
        <v>336</v>
      </c>
      <c r="G219" s="229" t="s">
        <v>325</v>
      </c>
      <c r="H219" s="230">
        <v>5</v>
      </c>
      <c r="I219" s="231"/>
      <c r="J219" s="232">
        <f>ROUND(I219*H219,2)</f>
        <v>0</v>
      </c>
      <c r="K219" s="228" t="s">
        <v>158</v>
      </c>
      <c r="L219" s="44"/>
      <c r="M219" s="233" t="s">
        <v>1</v>
      </c>
      <c r="N219" s="234" t="s">
        <v>43</v>
      </c>
      <c r="O219" s="91"/>
      <c r="P219" s="235">
        <f>O219*H219</f>
        <v>0</v>
      </c>
      <c r="Q219" s="235">
        <v>0.00016000000000000001</v>
      </c>
      <c r="R219" s="235">
        <f>Q219*H219</f>
        <v>0.00080000000000000004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93</v>
      </c>
      <c r="AT219" s="237" t="s">
        <v>154</v>
      </c>
      <c r="AU219" s="237" t="s">
        <v>87</v>
      </c>
      <c r="AY219" s="17" t="s">
        <v>152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93</v>
      </c>
      <c r="BM219" s="237" t="s">
        <v>337</v>
      </c>
    </row>
    <row r="220" s="13" customFormat="1">
      <c r="A220" s="13"/>
      <c r="B220" s="239"/>
      <c r="C220" s="240"/>
      <c r="D220" s="241" t="s">
        <v>160</v>
      </c>
      <c r="E220" s="242" t="s">
        <v>1</v>
      </c>
      <c r="F220" s="243" t="s">
        <v>338</v>
      </c>
      <c r="G220" s="240"/>
      <c r="H220" s="244">
        <v>5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160</v>
      </c>
      <c r="AU220" s="250" t="s">
        <v>87</v>
      </c>
      <c r="AV220" s="13" t="s">
        <v>87</v>
      </c>
      <c r="AW220" s="13" t="s">
        <v>34</v>
      </c>
      <c r="AX220" s="13" t="s">
        <v>83</v>
      </c>
      <c r="AY220" s="250" t="s">
        <v>152</v>
      </c>
    </row>
    <row r="221" s="2" customFormat="1" ht="16.5" customHeight="1">
      <c r="A221" s="38"/>
      <c r="B221" s="39"/>
      <c r="C221" s="226" t="s">
        <v>339</v>
      </c>
      <c r="D221" s="226" t="s">
        <v>154</v>
      </c>
      <c r="E221" s="227" t="s">
        <v>340</v>
      </c>
      <c r="F221" s="228" t="s">
        <v>341</v>
      </c>
      <c r="G221" s="229" t="s">
        <v>342</v>
      </c>
      <c r="H221" s="230">
        <v>1</v>
      </c>
      <c r="I221" s="231"/>
      <c r="J221" s="232">
        <f>ROUND(I221*H221,2)</f>
        <v>0</v>
      </c>
      <c r="K221" s="228" t="s">
        <v>1</v>
      </c>
      <c r="L221" s="44"/>
      <c r="M221" s="233" t="s">
        <v>1</v>
      </c>
      <c r="N221" s="234" t="s">
        <v>43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93</v>
      </c>
      <c r="AT221" s="237" t="s">
        <v>154</v>
      </c>
      <c r="AU221" s="237" t="s">
        <v>87</v>
      </c>
      <c r="AY221" s="17" t="s">
        <v>152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93</v>
      </c>
      <c r="BM221" s="237" t="s">
        <v>343</v>
      </c>
    </row>
    <row r="222" s="12" customFormat="1" ht="22.8" customHeight="1">
      <c r="A222" s="12"/>
      <c r="B222" s="210"/>
      <c r="C222" s="211"/>
      <c r="D222" s="212" t="s">
        <v>77</v>
      </c>
      <c r="E222" s="224" t="s">
        <v>344</v>
      </c>
      <c r="F222" s="224" t="s">
        <v>345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P223</f>
        <v>0</v>
      </c>
      <c r="Q222" s="218"/>
      <c r="R222" s="219">
        <f>R223</f>
        <v>0</v>
      </c>
      <c r="S222" s="218"/>
      <c r="T222" s="220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83</v>
      </c>
      <c r="AT222" s="222" t="s">
        <v>77</v>
      </c>
      <c r="AU222" s="222" t="s">
        <v>83</v>
      </c>
      <c r="AY222" s="221" t="s">
        <v>152</v>
      </c>
      <c r="BK222" s="223">
        <f>BK223</f>
        <v>0</v>
      </c>
    </row>
    <row r="223" s="2" customFormat="1" ht="24.15" customHeight="1">
      <c r="A223" s="38"/>
      <c r="B223" s="39"/>
      <c r="C223" s="226" t="s">
        <v>346</v>
      </c>
      <c r="D223" s="226" t="s">
        <v>154</v>
      </c>
      <c r="E223" s="227" t="s">
        <v>347</v>
      </c>
      <c r="F223" s="228" t="s">
        <v>348</v>
      </c>
      <c r="G223" s="229" t="s">
        <v>176</v>
      </c>
      <c r="H223" s="230">
        <v>4885.201</v>
      </c>
      <c r="I223" s="231"/>
      <c r="J223" s="232">
        <f>ROUND(I223*H223,2)</f>
        <v>0</v>
      </c>
      <c r="K223" s="228" t="s">
        <v>158</v>
      </c>
      <c r="L223" s="44"/>
      <c r="M223" s="286" t="s">
        <v>1</v>
      </c>
      <c r="N223" s="287" t="s">
        <v>43</v>
      </c>
      <c r="O223" s="288"/>
      <c r="P223" s="289">
        <f>O223*H223</f>
        <v>0</v>
      </c>
      <c r="Q223" s="289">
        <v>0</v>
      </c>
      <c r="R223" s="289">
        <f>Q223*H223</f>
        <v>0</v>
      </c>
      <c r="S223" s="289">
        <v>0</v>
      </c>
      <c r="T223" s="2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93</v>
      </c>
      <c r="AT223" s="237" t="s">
        <v>154</v>
      </c>
      <c r="AU223" s="237" t="s">
        <v>87</v>
      </c>
      <c r="AY223" s="17" t="s">
        <v>152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93</v>
      </c>
      <c r="BM223" s="237" t="s">
        <v>349</v>
      </c>
    </row>
    <row r="224" s="2" customFormat="1" ht="6.96" customHeight="1">
      <c r="A224" s="38"/>
      <c r="B224" s="66"/>
      <c r="C224" s="67"/>
      <c r="D224" s="67"/>
      <c r="E224" s="67"/>
      <c r="F224" s="67"/>
      <c r="G224" s="67"/>
      <c r="H224" s="67"/>
      <c r="I224" s="67"/>
      <c r="J224" s="67"/>
      <c r="K224" s="67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DYnr2+exfurLs8ZoqXvVPhySXs/A9GyiZgreU3GXXc8G3qdKy3IE6SjM08Xjt6OFJ0XsZUL6oud1p8DGRLSsqQ==" hashValue="TdFH9+3TDo6zEBfrJ6wxGOiyVsvu8CUGaCxS3tb4MH3mP/0FoLo+xqev4s1HZGy9TU10KoJ9jM/HZJvWXcSomw==" algorithmName="SHA-512" password="CC35"/>
  <autoFilter ref="C122:K22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ROUND((SUM(BE122:BE171)),  2)</f>
        <v>0</v>
      </c>
      <c r="G33" s="38"/>
      <c r="H33" s="38"/>
      <c r="I33" s="164">
        <v>0.20999999999999999</v>
      </c>
      <c r="J33" s="163">
        <f>ROUND(((SUM(BE122:BE171))*I33),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ROUND((SUM(BF122:BF171)),  2)</f>
        <v>0</v>
      </c>
      <c r="G34" s="38"/>
      <c r="H34" s="38"/>
      <c r="I34" s="164">
        <v>0.14999999999999999</v>
      </c>
      <c r="J34" s="163">
        <f>ROUND(((SUM(BF122:BF171))*I34),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ROUND((SUM(BG122:BG171)),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ROUND((SUM(BH122:BH171)),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ROUND((SUM(BI122:BI171)),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SO 01.2 Výpustný objekt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132</v>
      </c>
      <c r="E99" s="196"/>
      <c r="F99" s="196"/>
      <c r="G99" s="196"/>
      <c r="H99" s="196"/>
      <c r="I99" s="196"/>
      <c r="J99" s="197">
        <f>J139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351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133</v>
      </c>
      <c r="E101" s="196"/>
      <c r="F101" s="196"/>
      <c r="G101" s="196"/>
      <c r="H101" s="196"/>
      <c r="I101" s="196"/>
      <c r="J101" s="197">
        <f>J157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352</v>
      </c>
      <c r="E102" s="196"/>
      <c r="F102" s="196"/>
      <c r="G102" s="196"/>
      <c r="H102" s="196"/>
      <c r="I102" s="196"/>
      <c r="J102" s="197">
        <f>J162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VN Skalice - rekonstrukce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2 - SO 01.2 Výpustný objekt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22</v>
      </c>
      <c r="D116" s="40"/>
      <c r="E116" s="40"/>
      <c r="F116" s="27" t="str">
        <f>F12</f>
        <v>Sebranice u Boskovic, Skalice n. Svitavou</v>
      </c>
      <c r="G116" s="40"/>
      <c r="H116" s="40"/>
      <c r="I116" s="32" t="s">
        <v>24</v>
      </c>
      <c r="J116" s="79" t="str">
        <f>IF(J12="","",J12)</f>
        <v>29. 9. 2022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26</v>
      </c>
      <c r="D118" s="40"/>
      <c r="E118" s="40"/>
      <c r="F118" s="27" t="str">
        <f>E15</f>
        <v>Povodí Moravy,s.p., Dřevařská 11, 602 00 Brno</v>
      </c>
      <c r="G118" s="40"/>
      <c r="H118" s="40"/>
      <c r="I118" s="32" t="s">
        <v>32</v>
      </c>
      <c r="J118" s="36" t="str">
        <f>E21</f>
        <v>Šindlar s.r.o., Na Brně 372/2a,500 06 Hradec Král.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Jakub Kološ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138</v>
      </c>
      <c r="D121" s="202" t="s">
        <v>63</v>
      </c>
      <c r="E121" s="202" t="s">
        <v>59</v>
      </c>
      <c r="F121" s="202" t="s">
        <v>60</v>
      </c>
      <c r="G121" s="202" t="s">
        <v>139</v>
      </c>
      <c r="H121" s="202" t="s">
        <v>140</v>
      </c>
      <c r="I121" s="202" t="s">
        <v>141</v>
      </c>
      <c r="J121" s="202" t="s">
        <v>127</v>
      </c>
      <c r="K121" s="203" t="s">
        <v>142</v>
      </c>
      <c r="L121" s="204"/>
      <c r="M121" s="100" t="s">
        <v>1</v>
      </c>
      <c r="N121" s="101" t="s">
        <v>42</v>
      </c>
      <c r="O121" s="101" t="s">
        <v>143</v>
      </c>
      <c r="P121" s="101" t="s">
        <v>144</v>
      </c>
      <c r="Q121" s="101" t="s">
        <v>145</v>
      </c>
      <c r="R121" s="101" t="s">
        <v>146</v>
      </c>
      <c r="S121" s="101" t="s">
        <v>147</v>
      </c>
      <c r="T121" s="102" t="s">
        <v>148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149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77</v>
      </c>
      <c r="E123" s="213" t="s">
        <v>150</v>
      </c>
      <c r="F123" s="213" t="s">
        <v>151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P124+P139+P142+P157+P162</f>
        <v>0</v>
      </c>
      <c r="Q123" s="218"/>
      <c r="R123" s="219">
        <f>R124+R139+R142+R157+R162</f>
        <v>0</v>
      </c>
      <c r="S123" s="218"/>
      <c r="T123" s="220">
        <f>T124+T139+T142+T157+T162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78</v>
      </c>
      <c r="AY123" s="221" t="s">
        <v>152</v>
      </c>
      <c r="BK123" s="223">
        <f>BK124+BK139+BK142+BK157+BK162</f>
        <v>0</v>
      </c>
    </row>
    <row r="124" s="12" customFormat="1" ht="22.8" customHeight="1">
      <c r="A124" s="12"/>
      <c r="B124" s="210"/>
      <c r="C124" s="211"/>
      <c r="D124" s="212" t="s">
        <v>77</v>
      </c>
      <c r="E124" s="224" t="s">
        <v>83</v>
      </c>
      <c r="F124" s="224" t="s">
        <v>153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SUM(P125:P138)</f>
        <v>0</v>
      </c>
      <c r="Q124" s="218"/>
      <c r="R124" s="219">
        <f>SUM(R125:R138)</f>
        <v>0</v>
      </c>
      <c r="S124" s="218"/>
      <c r="T124" s="220">
        <f>SUM(T125:T138)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77</v>
      </c>
      <c r="AU124" s="222" t="s">
        <v>83</v>
      </c>
      <c r="AY124" s="221" t="s">
        <v>152</v>
      </c>
      <c r="BK124" s="223">
        <f>SUM(BK125:BK138)</f>
        <v>0</v>
      </c>
    </row>
    <row r="125" s="2" customFormat="1" ht="55.5" customHeight="1">
      <c r="A125" s="38"/>
      <c r="B125" s="39"/>
      <c r="C125" s="226" t="s">
        <v>83</v>
      </c>
      <c r="D125" s="226" t="s">
        <v>154</v>
      </c>
      <c r="E125" s="227" t="s">
        <v>353</v>
      </c>
      <c r="F125" s="228" t="s">
        <v>354</v>
      </c>
      <c r="G125" s="229" t="s">
        <v>164</v>
      </c>
      <c r="H125" s="230">
        <v>31</v>
      </c>
      <c r="I125" s="231"/>
      <c r="J125" s="232">
        <f>ROUND(I125*H125,2)</f>
        <v>0</v>
      </c>
      <c r="K125" s="228" t="s">
        <v>158</v>
      </c>
      <c r="L125" s="44"/>
      <c r="M125" s="233" t="s">
        <v>1</v>
      </c>
      <c r="N125" s="234" t="s">
        <v>43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93</v>
      </c>
      <c r="AT125" s="237" t="s">
        <v>154</v>
      </c>
      <c r="AU125" s="237" t="s">
        <v>87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93</v>
      </c>
      <c r="BM125" s="237" t="s">
        <v>355</v>
      </c>
    </row>
    <row r="126" s="13" customFormat="1">
      <c r="A126" s="13"/>
      <c r="B126" s="239"/>
      <c r="C126" s="240"/>
      <c r="D126" s="241" t="s">
        <v>160</v>
      </c>
      <c r="E126" s="242" t="s">
        <v>1</v>
      </c>
      <c r="F126" s="243" t="s">
        <v>356</v>
      </c>
      <c r="G126" s="240"/>
      <c r="H126" s="244">
        <v>3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160</v>
      </c>
      <c r="AU126" s="250" t="s">
        <v>87</v>
      </c>
      <c r="AV126" s="13" t="s">
        <v>87</v>
      </c>
      <c r="AW126" s="13" t="s">
        <v>34</v>
      </c>
      <c r="AX126" s="13" t="s">
        <v>78</v>
      </c>
      <c r="AY126" s="250" t="s">
        <v>152</v>
      </c>
    </row>
    <row r="127" s="13" customFormat="1">
      <c r="A127" s="13"/>
      <c r="B127" s="239"/>
      <c r="C127" s="240"/>
      <c r="D127" s="241" t="s">
        <v>160</v>
      </c>
      <c r="E127" s="242" t="s">
        <v>1</v>
      </c>
      <c r="F127" s="243" t="s">
        <v>357</v>
      </c>
      <c r="G127" s="240"/>
      <c r="H127" s="244">
        <v>28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160</v>
      </c>
      <c r="AU127" s="250" t="s">
        <v>87</v>
      </c>
      <c r="AV127" s="13" t="s">
        <v>87</v>
      </c>
      <c r="AW127" s="13" t="s">
        <v>34</v>
      </c>
      <c r="AX127" s="13" t="s">
        <v>78</v>
      </c>
      <c r="AY127" s="250" t="s">
        <v>152</v>
      </c>
    </row>
    <row r="128" s="14" customFormat="1">
      <c r="A128" s="14"/>
      <c r="B128" s="251"/>
      <c r="C128" s="252"/>
      <c r="D128" s="241" t="s">
        <v>160</v>
      </c>
      <c r="E128" s="253" t="s">
        <v>1</v>
      </c>
      <c r="F128" s="254" t="s">
        <v>168</v>
      </c>
      <c r="G128" s="252"/>
      <c r="H128" s="255">
        <v>31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160</v>
      </c>
      <c r="AU128" s="261" t="s">
        <v>87</v>
      </c>
      <c r="AV128" s="14" t="s">
        <v>93</v>
      </c>
      <c r="AW128" s="14" t="s">
        <v>34</v>
      </c>
      <c r="AX128" s="14" t="s">
        <v>83</v>
      </c>
      <c r="AY128" s="261" t="s">
        <v>152</v>
      </c>
    </row>
    <row r="129" s="2" customFormat="1" ht="44.25" customHeight="1">
      <c r="A129" s="38"/>
      <c r="B129" s="39"/>
      <c r="C129" s="226" t="s">
        <v>87</v>
      </c>
      <c r="D129" s="226" t="s">
        <v>154</v>
      </c>
      <c r="E129" s="227" t="s">
        <v>358</v>
      </c>
      <c r="F129" s="228" t="s">
        <v>359</v>
      </c>
      <c r="G129" s="229" t="s">
        <v>164</v>
      </c>
      <c r="H129" s="230">
        <v>1.8300000000000001</v>
      </c>
      <c r="I129" s="231"/>
      <c r="J129" s="232">
        <f>ROUND(I129*H129,2)</f>
        <v>0</v>
      </c>
      <c r="K129" s="228" t="s">
        <v>158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360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361</v>
      </c>
      <c r="G130" s="240"/>
      <c r="H130" s="244">
        <v>1.8300000000000001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83</v>
      </c>
      <c r="AY130" s="250" t="s">
        <v>152</v>
      </c>
    </row>
    <row r="131" s="2" customFormat="1" ht="33" customHeight="1">
      <c r="A131" s="38"/>
      <c r="B131" s="39"/>
      <c r="C131" s="226" t="s">
        <v>90</v>
      </c>
      <c r="D131" s="226" t="s">
        <v>154</v>
      </c>
      <c r="E131" s="227" t="s">
        <v>190</v>
      </c>
      <c r="F131" s="228" t="s">
        <v>362</v>
      </c>
      <c r="G131" s="229" t="s">
        <v>176</v>
      </c>
      <c r="H131" s="230">
        <v>3.294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363</v>
      </c>
    </row>
    <row r="132" s="2" customFormat="1">
      <c r="A132" s="38"/>
      <c r="B132" s="39"/>
      <c r="C132" s="40"/>
      <c r="D132" s="241" t="s">
        <v>193</v>
      </c>
      <c r="E132" s="40"/>
      <c r="F132" s="282" t="s">
        <v>194</v>
      </c>
      <c r="G132" s="40"/>
      <c r="H132" s="40"/>
      <c r="I132" s="283"/>
      <c r="J132" s="40"/>
      <c r="K132" s="40"/>
      <c r="L132" s="44"/>
      <c r="M132" s="284"/>
      <c r="N132" s="28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193</v>
      </c>
      <c r="AU132" s="17" t="s">
        <v>87</v>
      </c>
    </row>
    <row r="133" s="15" customFormat="1">
      <c r="A133" s="15"/>
      <c r="B133" s="272"/>
      <c r="C133" s="273"/>
      <c r="D133" s="241" t="s">
        <v>160</v>
      </c>
      <c r="E133" s="274" t="s">
        <v>1</v>
      </c>
      <c r="F133" s="275" t="s">
        <v>364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160</v>
      </c>
      <c r="AU133" s="281" t="s">
        <v>87</v>
      </c>
      <c r="AV133" s="15" t="s">
        <v>83</v>
      </c>
      <c r="AW133" s="15" t="s">
        <v>34</v>
      </c>
      <c r="AX133" s="15" t="s">
        <v>78</v>
      </c>
      <c r="AY133" s="281" t="s">
        <v>152</v>
      </c>
    </row>
    <row r="134" s="15" customFormat="1">
      <c r="A134" s="15"/>
      <c r="B134" s="272"/>
      <c r="C134" s="273"/>
      <c r="D134" s="241" t="s">
        <v>160</v>
      </c>
      <c r="E134" s="274" t="s">
        <v>1</v>
      </c>
      <c r="F134" s="275" t="s">
        <v>196</v>
      </c>
      <c r="G134" s="273"/>
      <c r="H134" s="274" t="s">
        <v>1</v>
      </c>
      <c r="I134" s="276"/>
      <c r="J134" s="273"/>
      <c r="K134" s="273"/>
      <c r="L134" s="277"/>
      <c r="M134" s="278"/>
      <c r="N134" s="279"/>
      <c r="O134" s="279"/>
      <c r="P134" s="279"/>
      <c r="Q134" s="279"/>
      <c r="R134" s="279"/>
      <c r="S134" s="279"/>
      <c r="T134" s="28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1" t="s">
        <v>160</v>
      </c>
      <c r="AU134" s="281" t="s">
        <v>87</v>
      </c>
      <c r="AV134" s="15" t="s">
        <v>83</v>
      </c>
      <c r="AW134" s="15" t="s">
        <v>34</v>
      </c>
      <c r="AX134" s="15" t="s">
        <v>78</v>
      </c>
      <c r="AY134" s="281" t="s">
        <v>152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365</v>
      </c>
      <c r="G135" s="240"/>
      <c r="H135" s="244">
        <v>3.294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83</v>
      </c>
      <c r="AY135" s="250" t="s">
        <v>152</v>
      </c>
    </row>
    <row r="136" s="2" customFormat="1" ht="16.5" customHeight="1">
      <c r="A136" s="38"/>
      <c r="B136" s="39"/>
      <c r="C136" s="226" t="s">
        <v>93</v>
      </c>
      <c r="D136" s="226" t="s">
        <v>154</v>
      </c>
      <c r="E136" s="227" t="s">
        <v>366</v>
      </c>
      <c r="F136" s="228" t="s">
        <v>367</v>
      </c>
      <c r="G136" s="229" t="s">
        <v>176</v>
      </c>
      <c r="H136" s="230">
        <v>68.200000000000003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43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93</v>
      </c>
      <c r="AT136" s="237" t="s">
        <v>154</v>
      </c>
      <c r="AU136" s="237" t="s">
        <v>87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93</v>
      </c>
      <c r="BM136" s="237" t="s">
        <v>368</v>
      </c>
    </row>
    <row r="137" s="2" customFormat="1">
      <c r="A137" s="38"/>
      <c r="B137" s="39"/>
      <c r="C137" s="40"/>
      <c r="D137" s="241" t="s">
        <v>193</v>
      </c>
      <c r="E137" s="40"/>
      <c r="F137" s="282" t="s">
        <v>369</v>
      </c>
      <c r="G137" s="40"/>
      <c r="H137" s="40"/>
      <c r="I137" s="283"/>
      <c r="J137" s="40"/>
      <c r="K137" s="40"/>
      <c r="L137" s="44"/>
      <c r="M137" s="284"/>
      <c r="N137" s="28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193</v>
      </c>
      <c r="AU137" s="17" t="s">
        <v>87</v>
      </c>
    </row>
    <row r="138" s="13" customFormat="1">
      <c r="A138" s="13"/>
      <c r="B138" s="239"/>
      <c r="C138" s="240"/>
      <c r="D138" s="241" t="s">
        <v>160</v>
      </c>
      <c r="E138" s="242" t="s">
        <v>1</v>
      </c>
      <c r="F138" s="243" t="s">
        <v>370</v>
      </c>
      <c r="G138" s="240"/>
      <c r="H138" s="244">
        <v>68.200000000000003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160</v>
      </c>
      <c r="AU138" s="250" t="s">
        <v>87</v>
      </c>
      <c r="AV138" s="13" t="s">
        <v>87</v>
      </c>
      <c r="AW138" s="13" t="s">
        <v>34</v>
      </c>
      <c r="AX138" s="13" t="s">
        <v>83</v>
      </c>
      <c r="AY138" s="250" t="s">
        <v>152</v>
      </c>
    </row>
    <row r="139" s="12" customFormat="1" ht="22.8" customHeight="1">
      <c r="A139" s="12"/>
      <c r="B139" s="210"/>
      <c r="C139" s="211"/>
      <c r="D139" s="212" t="s">
        <v>77</v>
      </c>
      <c r="E139" s="224" t="s">
        <v>87</v>
      </c>
      <c r="F139" s="224" t="s">
        <v>248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SUM(P140:P141)</f>
        <v>0</v>
      </c>
      <c r="Q139" s="218"/>
      <c r="R139" s="219">
        <f>SUM(R140:R141)</f>
        <v>0</v>
      </c>
      <c r="S139" s="218"/>
      <c r="T139" s="220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77</v>
      </c>
      <c r="AU139" s="222" t="s">
        <v>83</v>
      </c>
      <c r="AY139" s="221" t="s">
        <v>152</v>
      </c>
      <c r="BK139" s="223">
        <f>SUM(BK140:BK141)</f>
        <v>0</v>
      </c>
    </row>
    <row r="140" s="2" customFormat="1" ht="33" customHeight="1">
      <c r="A140" s="38"/>
      <c r="B140" s="39"/>
      <c r="C140" s="226" t="s">
        <v>96</v>
      </c>
      <c r="D140" s="226" t="s">
        <v>154</v>
      </c>
      <c r="E140" s="227" t="s">
        <v>371</v>
      </c>
      <c r="F140" s="228" t="s">
        <v>372</v>
      </c>
      <c r="G140" s="229" t="s">
        <v>164</v>
      </c>
      <c r="H140" s="230">
        <v>1.8300000000000001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43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93</v>
      </c>
      <c r="AT140" s="237" t="s">
        <v>154</v>
      </c>
      <c r="AU140" s="237" t="s">
        <v>87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93</v>
      </c>
      <c r="BM140" s="237" t="s">
        <v>373</v>
      </c>
    </row>
    <row r="141" s="13" customFormat="1">
      <c r="A141" s="13"/>
      <c r="B141" s="239"/>
      <c r="C141" s="240"/>
      <c r="D141" s="241" t="s">
        <v>160</v>
      </c>
      <c r="E141" s="242" t="s">
        <v>1</v>
      </c>
      <c r="F141" s="243" t="s">
        <v>374</v>
      </c>
      <c r="G141" s="240"/>
      <c r="H141" s="244">
        <v>1.8300000000000001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160</v>
      </c>
      <c r="AU141" s="250" t="s">
        <v>87</v>
      </c>
      <c r="AV141" s="13" t="s">
        <v>87</v>
      </c>
      <c r="AW141" s="13" t="s">
        <v>34</v>
      </c>
      <c r="AX141" s="13" t="s">
        <v>83</v>
      </c>
      <c r="AY141" s="250" t="s">
        <v>152</v>
      </c>
    </row>
    <row r="142" s="12" customFormat="1" ht="22.8" customHeight="1">
      <c r="A142" s="12"/>
      <c r="B142" s="210"/>
      <c r="C142" s="211"/>
      <c r="D142" s="212" t="s">
        <v>77</v>
      </c>
      <c r="E142" s="224" t="s">
        <v>90</v>
      </c>
      <c r="F142" s="224" t="s">
        <v>375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SUM(P143:P156)</f>
        <v>0</v>
      </c>
      <c r="Q142" s="218"/>
      <c r="R142" s="219">
        <f>SUM(R143:R156)</f>
        <v>0</v>
      </c>
      <c r="S142" s="218"/>
      <c r="T142" s="220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83</v>
      </c>
      <c r="AT142" s="222" t="s">
        <v>77</v>
      </c>
      <c r="AU142" s="222" t="s">
        <v>83</v>
      </c>
      <c r="AY142" s="221" t="s">
        <v>152</v>
      </c>
      <c r="BK142" s="223">
        <f>SUM(BK143:BK156)</f>
        <v>0</v>
      </c>
    </row>
    <row r="143" s="2" customFormat="1" ht="33" customHeight="1">
      <c r="A143" s="38"/>
      <c r="B143" s="39"/>
      <c r="C143" s="226" t="s">
        <v>99</v>
      </c>
      <c r="D143" s="226" t="s">
        <v>154</v>
      </c>
      <c r="E143" s="227" t="s">
        <v>376</v>
      </c>
      <c r="F143" s="228" t="s">
        <v>377</v>
      </c>
      <c r="G143" s="229" t="s">
        <v>164</v>
      </c>
      <c r="H143" s="230">
        <v>2.5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43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93</v>
      </c>
      <c r="AT143" s="237" t="s">
        <v>154</v>
      </c>
      <c r="AU143" s="237" t="s">
        <v>87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93</v>
      </c>
      <c r="BM143" s="237" t="s">
        <v>378</v>
      </c>
    </row>
    <row r="144" s="13" customFormat="1">
      <c r="A144" s="13"/>
      <c r="B144" s="239"/>
      <c r="C144" s="240"/>
      <c r="D144" s="241" t="s">
        <v>160</v>
      </c>
      <c r="E144" s="242" t="s">
        <v>1</v>
      </c>
      <c r="F144" s="243" t="s">
        <v>379</v>
      </c>
      <c r="G144" s="240"/>
      <c r="H144" s="244">
        <v>2.5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160</v>
      </c>
      <c r="AU144" s="250" t="s">
        <v>87</v>
      </c>
      <c r="AV144" s="13" t="s">
        <v>87</v>
      </c>
      <c r="AW144" s="13" t="s">
        <v>34</v>
      </c>
      <c r="AX144" s="13" t="s">
        <v>83</v>
      </c>
      <c r="AY144" s="250" t="s">
        <v>152</v>
      </c>
    </row>
    <row r="145" s="2" customFormat="1" ht="16.5" customHeight="1">
      <c r="A145" s="38"/>
      <c r="B145" s="39"/>
      <c r="C145" s="262" t="s">
        <v>102</v>
      </c>
      <c r="D145" s="262" t="s">
        <v>173</v>
      </c>
      <c r="E145" s="263" t="s">
        <v>380</v>
      </c>
      <c r="F145" s="264" t="s">
        <v>381</v>
      </c>
      <c r="G145" s="265" t="s">
        <v>325</v>
      </c>
      <c r="H145" s="266">
        <v>1</v>
      </c>
      <c r="I145" s="267"/>
      <c r="J145" s="268">
        <f>ROUND(I145*H145,2)</f>
        <v>0</v>
      </c>
      <c r="K145" s="264" t="s">
        <v>1</v>
      </c>
      <c r="L145" s="269"/>
      <c r="M145" s="270" t="s">
        <v>1</v>
      </c>
      <c r="N145" s="271" t="s">
        <v>43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105</v>
      </c>
      <c r="AT145" s="237" t="s">
        <v>173</v>
      </c>
      <c r="AU145" s="237" t="s">
        <v>87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93</v>
      </c>
      <c r="BM145" s="237" t="s">
        <v>382</v>
      </c>
    </row>
    <row r="146" s="13" customFormat="1">
      <c r="A146" s="13"/>
      <c r="B146" s="239"/>
      <c r="C146" s="240"/>
      <c r="D146" s="241" t="s">
        <v>160</v>
      </c>
      <c r="E146" s="242" t="s">
        <v>1</v>
      </c>
      <c r="F146" s="243" t="s">
        <v>83</v>
      </c>
      <c r="G146" s="240"/>
      <c r="H146" s="244">
        <v>1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160</v>
      </c>
      <c r="AU146" s="250" t="s">
        <v>87</v>
      </c>
      <c r="AV146" s="13" t="s">
        <v>87</v>
      </c>
      <c r="AW146" s="13" t="s">
        <v>34</v>
      </c>
      <c r="AX146" s="13" t="s">
        <v>83</v>
      </c>
      <c r="AY146" s="250" t="s">
        <v>152</v>
      </c>
    </row>
    <row r="147" s="2" customFormat="1" ht="76.35" customHeight="1">
      <c r="A147" s="38"/>
      <c r="B147" s="39"/>
      <c r="C147" s="226" t="s">
        <v>105</v>
      </c>
      <c r="D147" s="226" t="s">
        <v>154</v>
      </c>
      <c r="E147" s="227" t="s">
        <v>383</v>
      </c>
      <c r="F147" s="228" t="s">
        <v>384</v>
      </c>
      <c r="G147" s="229" t="s">
        <v>164</v>
      </c>
      <c r="H147" s="230">
        <v>44.329999999999998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43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93</v>
      </c>
      <c r="AT147" s="237" t="s">
        <v>154</v>
      </c>
      <c r="AU147" s="237" t="s">
        <v>87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93</v>
      </c>
      <c r="BM147" s="237" t="s">
        <v>385</v>
      </c>
    </row>
    <row r="148" s="13" customFormat="1">
      <c r="A148" s="13"/>
      <c r="B148" s="239"/>
      <c r="C148" s="240"/>
      <c r="D148" s="241" t="s">
        <v>160</v>
      </c>
      <c r="E148" s="242" t="s">
        <v>1</v>
      </c>
      <c r="F148" s="243" t="s">
        <v>386</v>
      </c>
      <c r="G148" s="240"/>
      <c r="H148" s="244">
        <v>1.8300000000000001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160</v>
      </c>
      <c r="AU148" s="250" t="s">
        <v>87</v>
      </c>
      <c r="AV148" s="13" t="s">
        <v>87</v>
      </c>
      <c r="AW148" s="13" t="s">
        <v>34</v>
      </c>
      <c r="AX148" s="13" t="s">
        <v>78</v>
      </c>
      <c r="AY148" s="250" t="s">
        <v>152</v>
      </c>
    </row>
    <row r="149" s="13" customFormat="1">
      <c r="A149" s="13"/>
      <c r="B149" s="239"/>
      <c r="C149" s="240"/>
      <c r="D149" s="241" t="s">
        <v>160</v>
      </c>
      <c r="E149" s="242" t="s">
        <v>1</v>
      </c>
      <c r="F149" s="243" t="s">
        <v>387</v>
      </c>
      <c r="G149" s="240"/>
      <c r="H149" s="244">
        <v>42.5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160</v>
      </c>
      <c r="AU149" s="250" t="s">
        <v>87</v>
      </c>
      <c r="AV149" s="13" t="s">
        <v>87</v>
      </c>
      <c r="AW149" s="13" t="s">
        <v>34</v>
      </c>
      <c r="AX149" s="13" t="s">
        <v>78</v>
      </c>
      <c r="AY149" s="250" t="s">
        <v>152</v>
      </c>
    </row>
    <row r="150" s="14" customFormat="1">
      <c r="A150" s="14"/>
      <c r="B150" s="251"/>
      <c r="C150" s="252"/>
      <c r="D150" s="241" t="s">
        <v>160</v>
      </c>
      <c r="E150" s="253" t="s">
        <v>1</v>
      </c>
      <c r="F150" s="254" t="s">
        <v>168</v>
      </c>
      <c r="G150" s="252"/>
      <c r="H150" s="255">
        <v>44.329999999999998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160</v>
      </c>
      <c r="AU150" s="261" t="s">
        <v>87</v>
      </c>
      <c r="AV150" s="14" t="s">
        <v>93</v>
      </c>
      <c r="AW150" s="14" t="s">
        <v>34</v>
      </c>
      <c r="AX150" s="14" t="s">
        <v>83</v>
      </c>
      <c r="AY150" s="261" t="s">
        <v>152</v>
      </c>
    </row>
    <row r="151" s="2" customFormat="1" ht="49.05" customHeight="1">
      <c r="A151" s="38"/>
      <c r="B151" s="39"/>
      <c r="C151" s="226" t="s">
        <v>118</v>
      </c>
      <c r="D151" s="226" t="s">
        <v>154</v>
      </c>
      <c r="E151" s="227" t="s">
        <v>388</v>
      </c>
      <c r="F151" s="228" t="s">
        <v>389</v>
      </c>
      <c r="G151" s="229" t="s">
        <v>157</v>
      </c>
      <c r="H151" s="230">
        <v>77.730000000000004</v>
      </c>
      <c r="I151" s="231"/>
      <c r="J151" s="232">
        <f>ROUND(I151*H151,2)</f>
        <v>0</v>
      </c>
      <c r="K151" s="228" t="s">
        <v>158</v>
      </c>
      <c r="L151" s="44"/>
      <c r="M151" s="233" t="s">
        <v>1</v>
      </c>
      <c r="N151" s="234" t="s">
        <v>43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93</v>
      </c>
      <c r="AT151" s="237" t="s">
        <v>154</v>
      </c>
      <c r="AU151" s="237" t="s">
        <v>87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93</v>
      </c>
      <c r="BM151" s="237" t="s">
        <v>390</v>
      </c>
    </row>
    <row r="152" s="13" customFormat="1">
      <c r="A152" s="13"/>
      <c r="B152" s="239"/>
      <c r="C152" s="240"/>
      <c r="D152" s="241" t="s">
        <v>160</v>
      </c>
      <c r="E152" s="242" t="s">
        <v>1</v>
      </c>
      <c r="F152" s="243" t="s">
        <v>391</v>
      </c>
      <c r="G152" s="240"/>
      <c r="H152" s="244">
        <v>3.8300000000000001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160</v>
      </c>
      <c r="AU152" s="250" t="s">
        <v>87</v>
      </c>
      <c r="AV152" s="13" t="s">
        <v>87</v>
      </c>
      <c r="AW152" s="13" t="s">
        <v>34</v>
      </c>
      <c r="AX152" s="13" t="s">
        <v>78</v>
      </c>
      <c r="AY152" s="250" t="s">
        <v>152</v>
      </c>
    </row>
    <row r="153" s="13" customFormat="1">
      <c r="A153" s="13"/>
      <c r="B153" s="239"/>
      <c r="C153" s="240"/>
      <c r="D153" s="241" t="s">
        <v>160</v>
      </c>
      <c r="E153" s="242" t="s">
        <v>1</v>
      </c>
      <c r="F153" s="243" t="s">
        <v>392</v>
      </c>
      <c r="G153" s="240"/>
      <c r="H153" s="244">
        <v>73.900000000000006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160</v>
      </c>
      <c r="AU153" s="250" t="s">
        <v>87</v>
      </c>
      <c r="AV153" s="13" t="s">
        <v>87</v>
      </c>
      <c r="AW153" s="13" t="s">
        <v>34</v>
      </c>
      <c r="AX153" s="13" t="s">
        <v>78</v>
      </c>
      <c r="AY153" s="250" t="s">
        <v>152</v>
      </c>
    </row>
    <row r="154" s="14" customFormat="1">
      <c r="A154" s="14"/>
      <c r="B154" s="251"/>
      <c r="C154" s="252"/>
      <c r="D154" s="241" t="s">
        <v>160</v>
      </c>
      <c r="E154" s="253" t="s">
        <v>1</v>
      </c>
      <c r="F154" s="254" t="s">
        <v>168</v>
      </c>
      <c r="G154" s="252"/>
      <c r="H154" s="255">
        <v>77.730000000000004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160</v>
      </c>
      <c r="AU154" s="261" t="s">
        <v>87</v>
      </c>
      <c r="AV154" s="14" t="s">
        <v>93</v>
      </c>
      <c r="AW154" s="14" t="s">
        <v>34</v>
      </c>
      <c r="AX154" s="14" t="s">
        <v>83</v>
      </c>
      <c r="AY154" s="261" t="s">
        <v>152</v>
      </c>
    </row>
    <row r="155" s="2" customFormat="1" ht="49.05" customHeight="1">
      <c r="A155" s="38"/>
      <c r="B155" s="39"/>
      <c r="C155" s="226" t="s">
        <v>215</v>
      </c>
      <c r="D155" s="226" t="s">
        <v>154</v>
      </c>
      <c r="E155" s="227" t="s">
        <v>393</v>
      </c>
      <c r="F155" s="228" t="s">
        <v>394</v>
      </c>
      <c r="G155" s="229" t="s">
        <v>157</v>
      </c>
      <c r="H155" s="230">
        <v>77.730000000000004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43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93</v>
      </c>
      <c r="AT155" s="237" t="s">
        <v>154</v>
      </c>
      <c r="AU155" s="237" t="s">
        <v>87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93</v>
      </c>
      <c r="BM155" s="237" t="s">
        <v>395</v>
      </c>
    </row>
    <row r="156" s="13" customFormat="1">
      <c r="A156" s="13"/>
      <c r="B156" s="239"/>
      <c r="C156" s="240"/>
      <c r="D156" s="241" t="s">
        <v>160</v>
      </c>
      <c r="E156" s="242" t="s">
        <v>1</v>
      </c>
      <c r="F156" s="243" t="s">
        <v>396</v>
      </c>
      <c r="G156" s="240"/>
      <c r="H156" s="244">
        <v>77.730000000000004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160</v>
      </c>
      <c r="AU156" s="250" t="s">
        <v>87</v>
      </c>
      <c r="AV156" s="13" t="s">
        <v>87</v>
      </c>
      <c r="AW156" s="13" t="s">
        <v>34</v>
      </c>
      <c r="AX156" s="13" t="s">
        <v>83</v>
      </c>
      <c r="AY156" s="250" t="s">
        <v>152</v>
      </c>
    </row>
    <row r="157" s="12" customFormat="1" ht="22.8" customHeight="1">
      <c r="A157" s="12"/>
      <c r="B157" s="210"/>
      <c r="C157" s="211"/>
      <c r="D157" s="212" t="s">
        <v>77</v>
      </c>
      <c r="E157" s="224" t="s">
        <v>93</v>
      </c>
      <c r="F157" s="224" t="s">
        <v>265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SUM(P158:P161)</f>
        <v>0</v>
      </c>
      <c r="Q157" s="218"/>
      <c r="R157" s="219">
        <f>SUM(R158:R161)</f>
        <v>0</v>
      </c>
      <c r="S157" s="218"/>
      <c r="T157" s="22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83</v>
      </c>
      <c r="AT157" s="222" t="s">
        <v>77</v>
      </c>
      <c r="AU157" s="222" t="s">
        <v>83</v>
      </c>
      <c r="AY157" s="221" t="s">
        <v>152</v>
      </c>
      <c r="BK157" s="223">
        <f>SUM(BK158:BK161)</f>
        <v>0</v>
      </c>
    </row>
    <row r="158" s="2" customFormat="1" ht="37.8" customHeight="1">
      <c r="A158" s="38"/>
      <c r="B158" s="39"/>
      <c r="C158" s="226" t="s">
        <v>219</v>
      </c>
      <c r="D158" s="226" t="s">
        <v>154</v>
      </c>
      <c r="E158" s="227" t="s">
        <v>397</v>
      </c>
      <c r="F158" s="228" t="s">
        <v>398</v>
      </c>
      <c r="G158" s="229" t="s">
        <v>157</v>
      </c>
      <c r="H158" s="230">
        <v>5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43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93</v>
      </c>
      <c r="AT158" s="237" t="s">
        <v>154</v>
      </c>
      <c r="AU158" s="237" t="s">
        <v>87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93</v>
      </c>
      <c r="BM158" s="237" t="s">
        <v>399</v>
      </c>
    </row>
    <row r="159" s="13" customFormat="1">
      <c r="A159" s="13"/>
      <c r="B159" s="239"/>
      <c r="C159" s="240"/>
      <c r="D159" s="241" t="s">
        <v>160</v>
      </c>
      <c r="E159" s="242" t="s">
        <v>1</v>
      </c>
      <c r="F159" s="243" t="s">
        <v>400</v>
      </c>
      <c r="G159" s="240"/>
      <c r="H159" s="244">
        <v>5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160</v>
      </c>
      <c r="AU159" s="250" t="s">
        <v>87</v>
      </c>
      <c r="AV159" s="13" t="s">
        <v>87</v>
      </c>
      <c r="AW159" s="13" t="s">
        <v>34</v>
      </c>
      <c r="AX159" s="13" t="s">
        <v>83</v>
      </c>
      <c r="AY159" s="250" t="s">
        <v>152</v>
      </c>
    </row>
    <row r="160" s="2" customFormat="1" ht="44.25" customHeight="1">
      <c r="A160" s="38"/>
      <c r="B160" s="39"/>
      <c r="C160" s="226" t="s">
        <v>225</v>
      </c>
      <c r="D160" s="226" t="s">
        <v>154</v>
      </c>
      <c r="E160" s="227" t="s">
        <v>401</v>
      </c>
      <c r="F160" s="228" t="s">
        <v>402</v>
      </c>
      <c r="G160" s="229" t="s">
        <v>157</v>
      </c>
      <c r="H160" s="230">
        <v>5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43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93</v>
      </c>
      <c r="AT160" s="237" t="s">
        <v>154</v>
      </c>
      <c r="AU160" s="237" t="s">
        <v>87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93</v>
      </c>
      <c r="BM160" s="237" t="s">
        <v>403</v>
      </c>
    </row>
    <row r="161" s="13" customFormat="1">
      <c r="A161" s="13"/>
      <c r="B161" s="239"/>
      <c r="C161" s="240"/>
      <c r="D161" s="241" t="s">
        <v>160</v>
      </c>
      <c r="E161" s="242" t="s">
        <v>1</v>
      </c>
      <c r="F161" s="243" t="s">
        <v>404</v>
      </c>
      <c r="G161" s="240"/>
      <c r="H161" s="244">
        <v>5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160</v>
      </c>
      <c r="AU161" s="250" t="s">
        <v>87</v>
      </c>
      <c r="AV161" s="13" t="s">
        <v>87</v>
      </c>
      <c r="AW161" s="13" t="s">
        <v>34</v>
      </c>
      <c r="AX161" s="13" t="s">
        <v>83</v>
      </c>
      <c r="AY161" s="250" t="s">
        <v>152</v>
      </c>
    </row>
    <row r="162" s="12" customFormat="1" ht="22.8" customHeight="1">
      <c r="A162" s="12"/>
      <c r="B162" s="210"/>
      <c r="C162" s="211"/>
      <c r="D162" s="212" t="s">
        <v>77</v>
      </c>
      <c r="E162" s="224" t="s">
        <v>118</v>
      </c>
      <c r="F162" s="224" t="s">
        <v>405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SUM(P163:P171)</f>
        <v>0</v>
      </c>
      <c r="Q162" s="218"/>
      <c r="R162" s="219">
        <f>SUM(R163:R171)</f>
        <v>0</v>
      </c>
      <c r="S162" s="218"/>
      <c r="T162" s="220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83</v>
      </c>
      <c r="AT162" s="222" t="s">
        <v>77</v>
      </c>
      <c r="AU162" s="222" t="s">
        <v>83</v>
      </c>
      <c r="AY162" s="221" t="s">
        <v>152</v>
      </c>
      <c r="BK162" s="223">
        <f>SUM(BK163:BK171)</f>
        <v>0</v>
      </c>
    </row>
    <row r="163" s="2" customFormat="1" ht="16.5" customHeight="1">
      <c r="A163" s="38"/>
      <c r="B163" s="39"/>
      <c r="C163" s="226" t="s">
        <v>231</v>
      </c>
      <c r="D163" s="226" t="s">
        <v>154</v>
      </c>
      <c r="E163" s="227" t="s">
        <v>406</v>
      </c>
      <c r="F163" s="228" t="s">
        <v>407</v>
      </c>
      <c r="G163" s="229" t="s">
        <v>157</v>
      </c>
      <c r="H163" s="230">
        <v>4.819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43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93</v>
      </c>
      <c r="AT163" s="237" t="s">
        <v>154</v>
      </c>
      <c r="AU163" s="237" t="s">
        <v>87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93</v>
      </c>
      <c r="BM163" s="237" t="s">
        <v>408</v>
      </c>
    </row>
    <row r="164" s="13" customFormat="1">
      <c r="A164" s="13"/>
      <c r="B164" s="239"/>
      <c r="C164" s="240"/>
      <c r="D164" s="241" t="s">
        <v>160</v>
      </c>
      <c r="E164" s="242" t="s">
        <v>1</v>
      </c>
      <c r="F164" s="243" t="s">
        <v>409</v>
      </c>
      <c r="G164" s="240"/>
      <c r="H164" s="244">
        <v>4.819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160</v>
      </c>
      <c r="AU164" s="250" t="s">
        <v>87</v>
      </c>
      <c r="AV164" s="13" t="s">
        <v>87</v>
      </c>
      <c r="AW164" s="13" t="s">
        <v>34</v>
      </c>
      <c r="AX164" s="13" t="s">
        <v>83</v>
      </c>
      <c r="AY164" s="250" t="s">
        <v>152</v>
      </c>
    </row>
    <row r="165" s="15" customFormat="1">
      <c r="A165" s="15"/>
      <c r="B165" s="272"/>
      <c r="C165" s="273"/>
      <c r="D165" s="241" t="s">
        <v>160</v>
      </c>
      <c r="E165" s="274" t="s">
        <v>1</v>
      </c>
      <c r="F165" s="275" t="s">
        <v>410</v>
      </c>
      <c r="G165" s="273"/>
      <c r="H165" s="274" t="s">
        <v>1</v>
      </c>
      <c r="I165" s="276"/>
      <c r="J165" s="273"/>
      <c r="K165" s="273"/>
      <c r="L165" s="277"/>
      <c r="M165" s="278"/>
      <c r="N165" s="279"/>
      <c r="O165" s="279"/>
      <c r="P165" s="279"/>
      <c r="Q165" s="279"/>
      <c r="R165" s="279"/>
      <c r="S165" s="279"/>
      <c r="T165" s="28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1" t="s">
        <v>160</v>
      </c>
      <c r="AU165" s="281" t="s">
        <v>87</v>
      </c>
      <c r="AV165" s="15" t="s">
        <v>83</v>
      </c>
      <c r="AW165" s="15" t="s">
        <v>34</v>
      </c>
      <c r="AX165" s="15" t="s">
        <v>78</v>
      </c>
      <c r="AY165" s="281" t="s">
        <v>152</v>
      </c>
    </row>
    <row r="166" s="15" customFormat="1">
      <c r="A166" s="15"/>
      <c r="B166" s="272"/>
      <c r="C166" s="273"/>
      <c r="D166" s="241" t="s">
        <v>160</v>
      </c>
      <c r="E166" s="274" t="s">
        <v>1</v>
      </c>
      <c r="F166" s="275" t="s">
        <v>411</v>
      </c>
      <c r="G166" s="273"/>
      <c r="H166" s="274" t="s">
        <v>1</v>
      </c>
      <c r="I166" s="276"/>
      <c r="J166" s="273"/>
      <c r="K166" s="273"/>
      <c r="L166" s="277"/>
      <c r="M166" s="278"/>
      <c r="N166" s="279"/>
      <c r="O166" s="279"/>
      <c r="P166" s="279"/>
      <c r="Q166" s="279"/>
      <c r="R166" s="279"/>
      <c r="S166" s="279"/>
      <c r="T166" s="28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1" t="s">
        <v>160</v>
      </c>
      <c r="AU166" s="281" t="s">
        <v>87</v>
      </c>
      <c r="AV166" s="15" t="s">
        <v>83</v>
      </c>
      <c r="AW166" s="15" t="s">
        <v>34</v>
      </c>
      <c r="AX166" s="15" t="s">
        <v>78</v>
      </c>
      <c r="AY166" s="281" t="s">
        <v>152</v>
      </c>
    </row>
    <row r="167" s="15" customFormat="1">
      <c r="A167" s="15"/>
      <c r="B167" s="272"/>
      <c r="C167" s="273"/>
      <c r="D167" s="241" t="s">
        <v>160</v>
      </c>
      <c r="E167" s="274" t="s">
        <v>1</v>
      </c>
      <c r="F167" s="275" t="s">
        <v>412</v>
      </c>
      <c r="G167" s="273"/>
      <c r="H167" s="274" t="s">
        <v>1</v>
      </c>
      <c r="I167" s="276"/>
      <c r="J167" s="273"/>
      <c r="K167" s="273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160</v>
      </c>
      <c r="AU167" s="281" t="s">
        <v>87</v>
      </c>
      <c r="AV167" s="15" t="s">
        <v>83</v>
      </c>
      <c r="AW167" s="15" t="s">
        <v>34</v>
      </c>
      <c r="AX167" s="15" t="s">
        <v>78</v>
      </c>
      <c r="AY167" s="281" t="s">
        <v>152</v>
      </c>
    </row>
    <row r="168" s="15" customFormat="1">
      <c r="A168" s="15"/>
      <c r="B168" s="272"/>
      <c r="C168" s="273"/>
      <c r="D168" s="241" t="s">
        <v>160</v>
      </c>
      <c r="E168" s="274" t="s">
        <v>1</v>
      </c>
      <c r="F168" s="275" t="s">
        <v>413</v>
      </c>
      <c r="G168" s="273"/>
      <c r="H168" s="274" t="s">
        <v>1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160</v>
      </c>
      <c r="AU168" s="281" t="s">
        <v>87</v>
      </c>
      <c r="AV168" s="15" t="s">
        <v>83</v>
      </c>
      <c r="AW168" s="15" t="s">
        <v>34</v>
      </c>
      <c r="AX168" s="15" t="s">
        <v>78</v>
      </c>
      <c r="AY168" s="281" t="s">
        <v>152</v>
      </c>
    </row>
    <row r="169" s="2" customFormat="1" ht="16.5" customHeight="1">
      <c r="A169" s="38"/>
      <c r="B169" s="39"/>
      <c r="C169" s="226" t="s">
        <v>235</v>
      </c>
      <c r="D169" s="226" t="s">
        <v>154</v>
      </c>
      <c r="E169" s="227" t="s">
        <v>414</v>
      </c>
      <c r="F169" s="228" t="s">
        <v>415</v>
      </c>
      <c r="G169" s="229" t="s">
        <v>262</v>
      </c>
      <c r="H169" s="230">
        <v>6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43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93</v>
      </c>
      <c r="AT169" s="237" t="s">
        <v>154</v>
      </c>
      <c r="AU169" s="237" t="s">
        <v>87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93</v>
      </c>
      <c r="BM169" s="237" t="s">
        <v>416</v>
      </c>
    </row>
    <row r="170" s="2" customFormat="1" ht="16.5" customHeight="1">
      <c r="A170" s="38"/>
      <c r="B170" s="39"/>
      <c r="C170" s="226" t="s">
        <v>8</v>
      </c>
      <c r="D170" s="226" t="s">
        <v>154</v>
      </c>
      <c r="E170" s="227" t="s">
        <v>417</v>
      </c>
      <c r="F170" s="228" t="s">
        <v>418</v>
      </c>
      <c r="G170" s="229" t="s">
        <v>157</v>
      </c>
      <c r="H170" s="230">
        <v>57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43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93</v>
      </c>
      <c r="AT170" s="237" t="s">
        <v>154</v>
      </c>
      <c r="AU170" s="237" t="s">
        <v>87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93</v>
      </c>
      <c r="BM170" s="237" t="s">
        <v>419</v>
      </c>
    </row>
    <row r="171" s="13" customFormat="1">
      <c r="A171" s="13"/>
      <c r="B171" s="239"/>
      <c r="C171" s="240"/>
      <c r="D171" s="241" t="s">
        <v>160</v>
      </c>
      <c r="E171" s="242" t="s">
        <v>1</v>
      </c>
      <c r="F171" s="243" t="s">
        <v>420</v>
      </c>
      <c r="G171" s="240"/>
      <c r="H171" s="244">
        <v>57</v>
      </c>
      <c r="I171" s="245"/>
      <c r="J171" s="240"/>
      <c r="K171" s="240"/>
      <c r="L171" s="246"/>
      <c r="M171" s="291"/>
      <c r="N171" s="292"/>
      <c r="O171" s="292"/>
      <c r="P171" s="292"/>
      <c r="Q171" s="292"/>
      <c r="R171" s="292"/>
      <c r="S171" s="292"/>
      <c r="T171" s="2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160</v>
      </c>
      <c r="AU171" s="250" t="s">
        <v>87</v>
      </c>
      <c r="AV171" s="13" t="s">
        <v>87</v>
      </c>
      <c r="AW171" s="13" t="s">
        <v>34</v>
      </c>
      <c r="AX171" s="13" t="s">
        <v>83</v>
      </c>
      <c r="AY171" s="250" t="s">
        <v>152</v>
      </c>
    </row>
    <row r="172" s="2" customFormat="1" ht="6.96" customHeight="1">
      <c r="A172" s="38"/>
      <c r="B172" s="66"/>
      <c r="C172" s="67"/>
      <c r="D172" s="67"/>
      <c r="E172" s="67"/>
      <c r="F172" s="67"/>
      <c r="G172" s="67"/>
      <c r="H172" s="67"/>
      <c r="I172" s="67"/>
      <c r="J172" s="67"/>
      <c r="K172" s="67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U3F0i4tv7lEa3Fdro1TDtKq0qHgHVBq0RZxChEzajPN/pKpGHzdQtfDUMYXXYIx8cAEljGmvN7wKvfNlXiSBoQ==" hashValue="3VHVQD8Ctg9VXE5iWkNI1VgE/Hogw23ghHteYkvVgcyu71tGUf5i9pAZxGQYrDVJ9/yBPs9h5xdzytFs9RewGQ==" algorithmName="SHA-512" password="CC35"/>
  <autoFilter ref="C121:K1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ROUND((SUM(BE121:BE187)),  2)</f>
        <v>0</v>
      </c>
      <c r="G33" s="38"/>
      <c r="H33" s="38"/>
      <c r="I33" s="164">
        <v>0.20999999999999999</v>
      </c>
      <c r="J33" s="163">
        <f>ROUND(((SUM(BE121:BE187))*I33),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ROUND((SUM(BF121:BF187)),  2)</f>
        <v>0</v>
      </c>
      <c r="G34" s="38"/>
      <c r="H34" s="38"/>
      <c r="I34" s="164">
        <v>0.14999999999999999</v>
      </c>
      <c r="J34" s="163">
        <f>ROUND(((SUM(BF121:BF187))*I34),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ROUND((SUM(BG121:BG187)),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ROUND((SUM(BH121:BH187)),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ROUND((SUM(BI121:BI187)),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3 - SO 01.3 Bezpečnostní přeliv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351</v>
      </c>
      <c r="E99" s="196"/>
      <c r="F99" s="196"/>
      <c r="G99" s="196"/>
      <c r="H99" s="196"/>
      <c r="I99" s="196"/>
      <c r="J99" s="197">
        <f>J144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133</v>
      </c>
      <c r="E100" s="196"/>
      <c r="F100" s="196"/>
      <c r="G100" s="196"/>
      <c r="H100" s="196"/>
      <c r="I100" s="196"/>
      <c r="J100" s="197">
        <f>J164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136</v>
      </c>
      <c r="E101" s="196"/>
      <c r="F101" s="196"/>
      <c r="G101" s="196"/>
      <c r="H101" s="196"/>
      <c r="I101" s="196"/>
      <c r="J101" s="197">
        <f>J186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VN Skalice - rekonstrukce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3 - SO 01.3 Bezpečnostní přeliv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22</v>
      </c>
      <c r="D115" s="40"/>
      <c r="E115" s="40"/>
      <c r="F115" s="27" t="str">
        <f>F12</f>
        <v>Sebranice u Boskovic, Skalice n. Svitavou</v>
      </c>
      <c r="G115" s="40"/>
      <c r="H115" s="40"/>
      <c r="I115" s="32" t="s">
        <v>24</v>
      </c>
      <c r="J115" s="79" t="str">
        <f>IF(J12="","",J12)</f>
        <v>29. 9. 2022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26</v>
      </c>
      <c r="D117" s="40"/>
      <c r="E117" s="40"/>
      <c r="F117" s="27" t="str">
        <f>E15</f>
        <v>Povodí Moravy,s.p., Dřevařská 11, 602 00 Brno</v>
      </c>
      <c r="G117" s="40"/>
      <c r="H117" s="40"/>
      <c r="I117" s="32" t="s">
        <v>32</v>
      </c>
      <c r="J117" s="36" t="str">
        <f>E21</f>
        <v>Šindlar s.r.o., Na Brně 372/2a,500 06 Hradec Král.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Jakub Kološ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138</v>
      </c>
      <c r="D120" s="202" t="s">
        <v>63</v>
      </c>
      <c r="E120" s="202" t="s">
        <v>59</v>
      </c>
      <c r="F120" s="202" t="s">
        <v>60</v>
      </c>
      <c r="G120" s="202" t="s">
        <v>139</v>
      </c>
      <c r="H120" s="202" t="s">
        <v>140</v>
      </c>
      <c r="I120" s="202" t="s">
        <v>141</v>
      </c>
      <c r="J120" s="202" t="s">
        <v>127</v>
      </c>
      <c r="K120" s="203" t="s">
        <v>142</v>
      </c>
      <c r="L120" s="204"/>
      <c r="M120" s="100" t="s">
        <v>1</v>
      </c>
      <c r="N120" s="101" t="s">
        <v>42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3190.8814000000002</v>
      </c>
      <c r="S121" s="104"/>
      <c r="T121" s="208">
        <f>T122</f>
        <v>384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129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77</v>
      </c>
      <c r="E122" s="213" t="s">
        <v>150</v>
      </c>
      <c r="F122" s="213" t="s">
        <v>151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P123+P144+P164+P186</f>
        <v>0</v>
      </c>
      <c r="Q122" s="218"/>
      <c r="R122" s="219">
        <f>R123+R144+R164+R186</f>
        <v>3190.8814000000002</v>
      </c>
      <c r="S122" s="218"/>
      <c r="T122" s="220">
        <f>T123+T144+T164+T186</f>
        <v>384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77</v>
      </c>
      <c r="AU122" s="222" t="s">
        <v>78</v>
      </c>
      <c r="AY122" s="221" t="s">
        <v>152</v>
      </c>
      <c r="BK122" s="223">
        <f>BK123+BK144+BK164+BK186</f>
        <v>0</v>
      </c>
    </row>
    <row r="123" s="12" customFormat="1" ht="22.8" customHeight="1">
      <c r="A123" s="12"/>
      <c r="B123" s="210"/>
      <c r="C123" s="211"/>
      <c r="D123" s="212" t="s">
        <v>77</v>
      </c>
      <c r="E123" s="224" t="s">
        <v>83</v>
      </c>
      <c r="F123" s="224" t="s">
        <v>153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SUM(P124:P143)</f>
        <v>0</v>
      </c>
      <c r="Q123" s="218"/>
      <c r="R123" s="219">
        <f>SUM(R124:R143)</f>
        <v>0</v>
      </c>
      <c r="S123" s="218"/>
      <c r="T123" s="220">
        <f>SUM(T124:T143)</f>
        <v>384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83</v>
      </c>
      <c r="AY123" s="221" t="s">
        <v>152</v>
      </c>
      <c r="BK123" s="223">
        <f>SUM(BK124:BK143)</f>
        <v>0</v>
      </c>
    </row>
    <row r="124" s="2" customFormat="1" ht="76.35" customHeight="1">
      <c r="A124" s="38"/>
      <c r="B124" s="39"/>
      <c r="C124" s="226" t="s">
        <v>83</v>
      </c>
      <c r="D124" s="226" t="s">
        <v>154</v>
      </c>
      <c r="E124" s="227" t="s">
        <v>422</v>
      </c>
      <c r="F124" s="228" t="s">
        <v>423</v>
      </c>
      <c r="G124" s="229" t="s">
        <v>157</v>
      </c>
      <c r="H124" s="230">
        <v>960</v>
      </c>
      <c r="I124" s="231"/>
      <c r="J124" s="232">
        <f>ROUND(I124*H124,2)</f>
        <v>0</v>
      </c>
      <c r="K124" s="228" t="s">
        <v>158</v>
      </c>
      <c r="L124" s="44"/>
      <c r="M124" s="233" t="s">
        <v>1</v>
      </c>
      <c r="N124" s="234" t="s">
        <v>43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0.40000000000000002</v>
      </c>
      <c r="T124" s="236">
        <f>S124*H124</f>
        <v>384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93</v>
      </c>
      <c r="AT124" s="237" t="s">
        <v>154</v>
      </c>
      <c r="AU124" s="237" t="s">
        <v>87</v>
      </c>
      <c r="AY124" s="17" t="s">
        <v>152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93</v>
      </c>
      <c r="BM124" s="237" t="s">
        <v>424</v>
      </c>
    </row>
    <row r="125" s="13" customFormat="1">
      <c r="A125" s="13"/>
      <c r="B125" s="239"/>
      <c r="C125" s="240"/>
      <c r="D125" s="241" t="s">
        <v>160</v>
      </c>
      <c r="E125" s="242" t="s">
        <v>1</v>
      </c>
      <c r="F125" s="243" t="s">
        <v>425</v>
      </c>
      <c r="G125" s="240"/>
      <c r="H125" s="244">
        <v>960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160</v>
      </c>
      <c r="AU125" s="250" t="s">
        <v>87</v>
      </c>
      <c r="AV125" s="13" t="s">
        <v>87</v>
      </c>
      <c r="AW125" s="13" t="s">
        <v>34</v>
      </c>
      <c r="AX125" s="13" t="s">
        <v>83</v>
      </c>
      <c r="AY125" s="250" t="s">
        <v>152</v>
      </c>
    </row>
    <row r="126" s="2" customFormat="1" ht="24.15" customHeight="1">
      <c r="A126" s="38"/>
      <c r="B126" s="39"/>
      <c r="C126" s="226" t="s">
        <v>87</v>
      </c>
      <c r="D126" s="226" t="s">
        <v>154</v>
      </c>
      <c r="E126" s="227" t="s">
        <v>155</v>
      </c>
      <c r="F126" s="228" t="s">
        <v>156</v>
      </c>
      <c r="G126" s="229" t="s">
        <v>157</v>
      </c>
      <c r="H126" s="230">
        <v>950</v>
      </c>
      <c r="I126" s="231"/>
      <c r="J126" s="232">
        <f>ROUND(I126*H126,2)</f>
        <v>0</v>
      </c>
      <c r="K126" s="228" t="s">
        <v>158</v>
      </c>
      <c r="L126" s="44"/>
      <c r="M126" s="233" t="s">
        <v>1</v>
      </c>
      <c r="N126" s="234" t="s">
        <v>43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93</v>
      </c>
      <c r="AT126" s="237" t="s">
        <v>154</v>
      </c>
      <c r="AU126" s="237" t="s">
        <v>87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93</v>
      </c>
      <c r="BM126" s="237" t="s">
        <v>426</v>
      </c>
    </row>
    <row r="127" s="13" customFormat="1">
      <c r="A127" s="13"/>
      <c r="B127" s="239"/>
      <c r="C127" s="240"/>
      <c r="D127" s="241" t="s">
        <v>160</v>
      </c>
      <c r="E127" s="242" t="s">
        <v>1</v>
      </c>
      <c r="F127" s="243" t="s">
        <v>427</v>
      </c>
      <c r="G127" s="240"/>
      <c r="H127" s="244">
        <v>950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160</v>
      </c>
      <c r="AU127" s="250" t="s">
        <v>87</v>
      </c>
      <c r="AV127" s="13" t="s">
        <v>87</v>
      </c>
      <c r="AW127" s="13" t="s">
        <v>34</v>
      </c>
      <c r="AX127" s="13" t="s">
        <v>83</v>
      </c>
      <c r="AY127" s="250" t="s">
        <v>152</v>
      </c>
    </row>
    <row r="128" s="2" customFormat="1" ht="33" customHeight="1">
      <c r="A128" s="38"/>
      <c r="B128" s="39"/>
      <c r="C128" s="226" t="s">
        <v>90</v>
      </c>
      <c r="D128" s="226" t="s">
        <v>154</v>
      </c>
      <c r="E128" s="227" t="s">
        <v>428</v>
      </c>
      <c r="F128" s="228" t="s">
        <v>429</v>
      </c>
      <c r="G128" s="229" t="s">
        <v>164</v>
      </c>
      <c r="H128" s="230">
        <v>1325</v>
      </c>
      <c r="I128" s="231"/>
      <c r="J128" s="232">
        <f>ROUND(I128*H128,2)</f>
        <v>0</v>
      </c>
      <c r="K128" s="228" t="s">
        <v>158</v>
      </c>
      <c r="L128" s="44"/>
      <c r="M128" s="233" t="s">
        <v>1</v>
      </c>
      <c r="N128" s="234" t="s">
        <v>43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93</v>
      </c>
      <c r="AT128" s="237" t="s">
        <v>154</v>
      </c>
      <c r="AU128" s="237" t="s">
        <v>87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93</v>
      </c>
      <c r="BM128" s="237" t="s">
        <v>430</v>
      </c>
    </row>
    <row r="129" s="2" customFormat="1" ht="55.5" customHeight="1">
      <c r="A129" s="38"/>
      <c r="B129" s="39"/>
      <c r="C129" s="226" t="s">
        <v>93</v>
      </c>
      <c r="D129" s="226" t="s">
        <v>154</v>
      </c>
      <c r="E129" s="227" t="s">
        <v>353</v>
      </c>
      <c r="F129" s="228" t="s">
        <v>354</v>
      </c>
      <c r="G129" s="229" t="s">
        <v>164</v>
      </c>
      <c r="H129" s="230">
        <v>50</v>
      </c>
      <c r="I129" s="231"/>
      <c r="J129" s="232">
        <f>ROUND(I129*H129,2)</f>
        <v>0</v>
      </c>
      <c r="K129" s="228" t="s">
        <v>158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431</v>
      </c>
    </row>
    <row r="130" s="2" customFormat="1" ht="49.05" customHeight="1">
      <c r="A130" s="38"/>
      <c r="B130" s="39"/>
      <c r="C130" s="226" t="s">
        <v>96</v>
      </c>
      <c r="D130" s="226" t="s">
        <v>154</v>
      </c>
      <c r="E130" s="227" t="s">
        <v>432</v>
      </c>
      <c r="F130" s="228" t="s">
        <v>433</v>
      </c>
      <c r="G130" s="229" t="s">
        <v>164</v>
      </c>
      <c r="H130" s="230">
        <v>887</v>
      </c>
      <c r="I130" s="231"/>
      <c r="J130" s="232">
        <f>ROUND(I130*H130,2)</f>
        <v>0</v>
      </c>
      <c r="K130" s="228" t="s">
        <v>158</v>
      </c>
      <c r="L130" s="44"/>
      <c r="M130" s="233" t="s">
        <v>1</v>
      </c>
      <c r="N130" s="234" t="s">
        <v>43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93</v>
      </c>
      <c r="AT130" s="237" t="s">
        <v>154</v>
      </c>
      <c r="AU130" s="237" t="s">
        <v>87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93</v>
      </c>
      <c r="BM130" s="237" t="s">
        <v>434</v>
      </c>
    </row>
    <row r="131" s="13" customFormat="1">
      <c r="A131" s="13"/>
      <c r="B131" s="239"/>
      <c r="C131" s="240"/>
      <c r="D131" s="241" t="s">
        <v>160</v>
      </c>
      <c r="E131" s="242" t="s">
        <v>1</v>
      </c>
      <c r="F131" s="243" t="s">
        <v>435</v>
      </c>
      <c r="G131" s="240"/>
      <c r="H131" s="244">
        <v>887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160</v>
      </c>
      <c r="AU131" s="250" t="s">
        <v>87</v>
      </c>
      <c r="AV131" s="13" t="s">
        <v>87</v>
      </c>
      <c r="AW131" s="13" t="s">
        <v>34</v>
      </c>
      <c r="AX131" s="13" t="s">
        <v>83</v>
      </c>
      <c r="AY131" s="250" t="s">
        <v>152</v>
      </c>
    </row>
    <row r="132" s="2" customFormat="1" ht="33" customHeight="1">
      <c r="A132" s="38"/>
      <c r="B132" s="39"/>
      <c r="C132" s="226" t="s">
        <v>99</v>
      </c>
      <c r="D132" s="226" t="s">
        <v>154</v>
      </c>
      <c r="E132" s="227" t="s">
        <v>190</v>
      </c>
      <c r="F132" s="228" t="s">
        <v>436</v>
      </c>
      <c r="G132" s="229" t="s">
        <v>176</v>
      </c>
      <c r="H132" s="230">
        <v>3981.5999999999999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43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93</v>
      </c>
      <c r="AT132" s="237" t="s">
        <v>154</v>
      </c>
      <c r="AU132" s="237" t="s">
        <v>87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93</v>
      </c>
      <c r="BM132" s="237" t="s">
        <v>437</v>
      </c>
    </row>
    <row r="133" s="2" customFormat="1">
      <c r="A133" s="38"/>
      <c r="B133" s="39"/>
      <c r="C133" s="40"/>
      <c r="D133" s="241" t="s">
        <v>193</v>
      </c>
      <c r="E133" s="40"/>
      <c r="F133" s="282" t="s">
        <v>194</v>
      </c>
      <c r="G133" s="40"/>
      <c r="H133" s="40"/>
      <c r="I133" s="283"/>
      <c r="J133" s="40"/>
      <c r="K133" s="40"/>
      <c r="L133" s="44"/>
      <c r="M133" s="284"/>
      <c r="N133" s="28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193</v>
      </c>
      <c r="AU133" s="17" t="s">
        <v>87</v>
      </c>
    </row>
    <row r="134" s="15" customFormat="1">
      <c r="A134" s="15"/>
      <c r="B134" s="272"/>
      <c r="C134" s="273"/>
      <c r="D134" s="241" t="s">
        <v>160</v>
      </c>
      <c r="E134" s="274" t="s">
        <v>1</v>
      </c>
      <c r="F134" s="275" t="s">
        <v>364</v>
      </c>
      <c r="G134" s="273"/>
      <c r="H134" s="274" t="s">
        <v>1</v>
      </c>
      <c r="I134" s="276"/>
      <c r="J134" s="273"/>
      <c r="K134" s="273"/>
      <c r="L134" s="277"/>
      <c r="M134" s="278"/>
      <c r="N134" s="279"/>
      <c r="O134" s="279"/>
      <c r="P134" s="279"/>
      <c r="Q134" s="279"/>
      <c r="R134" s="279"/>
      <c r="S134" s="279"/>
      <c r="T134" s="28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1" t="s">
        <v>160</v>
      </c>
      <c r="AU134" s="281" t="s">
        <v>87</v>
      </c>
      <c r="AV134" s="15" t="s">
        <v>83</v>
      </c>
      <c r="AW134" s="15" t="s">
        <v>34</v>
      </c>
      <c r="AX134" s="15" t="s">
        <v>78</v>
      </c>
      <c r="AY134" s="281" t="s">
        <v>152</v>
      </c>
    </row>
    <row r="135" s="15" customFormat="1">
      <c r="A135" s="15"/>
      <c r="B135" s="272"/>
      <c r="C135" s="273"/>
      <c r="D135" s="241" t="s">
        <v>160</v>
      </c>
      <c r="E135" s="274" t="s">
        <v>1</v>
      </c>
      <c r="F135" s="275" t="s">
        <v>196</v>
      </c>
      <c r="G135" s="273"/>
      <c r="H135" s="274" t="s">
        <v>1</v>
      </c>
      <c r="I135" s="276"/>
      <c r="J135" s="273"/>
      <c r="K135" s="273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160</v>
      </c>
      <c r="AU135" s="281" t="s">
        <v>87</v>
      </c>
      <c r="AV135" s="15" t="s">
        <v>83</v>
      </c>
      <c r="AW135" s="15" t="s">
        <v>34</v>
      </c>
      <c r="AX135" s="15" t="s">
        <v>78</v>
      </c>
      <c r="AY135" s="281" t="s">
        <v>152</v>
      </c>
    </row>
    <row r="136" s="13" customFormat="1">
      <c r="A136" s="13"/>
      <c r="B136" s="239"/>
      <c r="C136" s="240"/>
      <c r="D136" s="241" t="s">
        <v>160</v>
      </c>
      <c r="E136" s="242" t="s">
        <v>1</v>
      </c>
      <c r="F136" s="243" t="s">
        <v>438</v>
      </c>
      <c r="G136" s="240"/>
      <c r="H136" s="244">
        <v>3981.5999999999999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160</v>
      </c>
      <c r="AU136" s="250" t="s">
        <v>87</v>
      </c>
      <c r="AV136" s="13" t="s">
        <v>87</v>
      </c>
      <c r="AW136" s="13" t="s">
        <v>34</v>
      </c>
      <c r="AX136" s="13" t="s">
        <v>83</v>
      </c>
      <c r="AY136" s="250" t="s">
        <v>152</v>
      </c>
    </row>
    <row r="137" s="2" customFormat="1" ht="33" customHeight="1">
      <c r="A137" s="38"/>
      <c r="B137" s="39"/>
      <c r="C137" s="226" t="s">
        <v>102</v>
      </c>
      <c r="D137" s="226" t="s">
        <v>154</v>
      </c>
      <c r="E137" s="227" t="s">
        <v>439</v>
      </c>
      <c r="F137" s="228" t="s">
        <v>440</v>
      </c>
      <c r="G137" s="229" t="s">
        <v>176</v>
      </c>
      <c r="H137" s="230">
        <v>110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43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93</v>
      </c>
      <c r="AT137" s="237" t="s">
        <v>154</v>
      </c>
      <c r="AU137" s="237" t="s">
        <v>87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93</v>
      </c>
      <c r="BM137" s="237" t="s">
        <v>441</v>
      </c>
    </row>
    <row r="138" s="2" customFormat="1">
      <c r="A138" s="38"/>
      <c r="B138" s="39"/>
      <c r="C138" s="40"/>
      <c r="D138" s="241" t="s">
        <v>193</v>
      </c>
      <c r="E138" s="40"/>
      <c r="F138" s="282" t="s">
        <v>442</v>
      </c>
      <c r="G138" s="40"/>
      <c r="H138" s="40"/>
      <c r="I138" s="283"/>
      <c r="J138" s="40"/>
      <c r="K138" s="40"/>
      <c r="L138" s="44"/>
      <c r="M138" s="284"/>
      <c r="N138" s="28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193</v>
      </c>
      <c r="AU138" s="17" t="s">
        <v>87</v>
      </c>
    </row>
    <row r="139" s="13" customFormat="1">
      <c r="A139" s="13"/>
      <c r="B139" s="239"/>
      <c r="C139" s="240"/>
      <c r="D139" s="241" t="s">
        <v>160</v>
      </c>
      <c r="E139" s="242" t="s">
        <v>1</v>
      </c>
      <c r="F139" s="243" t="s">
        <v>443</v>
      </c>
      <c r="G139" s="240"/>
      <c r="H139" s="244">
        <v>110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160</v>
      </c>
      <c r="AU139" s="250" t="s">
        <v>87</v>
      </c>
      <c r="AV139" s="13" t="s">
        <v>87</v>
      </c>
      <c r="AW139" s="13" t="s">
        <v>34</v>
      </c>
      <c r="AX139" s="13" t="s">
        <v>83</v>
      </c>
      <c r="AY139" s="250" t="s">
        <v>152</v>
      </c>
    </row>
    <row r="140" s="2" customFormat="1" ht="33" customHeight="1">
      <c r="A140" s="38"/>
      <c r="B140" s="39"/>
      <c r="C140" s="226" t="s">
        <v>105</v>
      </c>
      <c r="D140" s="226" t="s">
        <v>154</v>
      </c>
      <c r="E140" s="227" t="s">
        <v>444</v>
      </c>
      <c r="F140" s="228" t="s">
        <v>445</v>
      </c>
      <c r="G140" s="229" t="s">
        <v>176</v>
      </c>
      <c r="H140" s="230">
        <v>308.80000000000001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43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93</v>
      </c>
      <c r="AT140" s="237" t="s">
        <v>154</v>
      </c>
      <c r="AU140" s="237" t="s">
        <v>87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93</v>
      </c>
      <c r="BM140" s="237" t="s">
        <v>446</v>
      </c>
    </row>
    <row r="141" s="13" customFormat="1">
      <c r="A141" s="13"/>
      <c r="B141" s="239"/>
      <c r="C141" s="240"/>
      <c r="D141" s="241" t="s">
        <v>160</v>
      </c>
      <c r="E141" s="242" t="s">
        <v>1</v>
      </c>
      <c r="F141" s="243" t="s">
        <v>447</v>
      </c>
      <c r="G141" s="240"/>
      <c r="H141" s="244">
        <v>308.80000000000001</v>
      </c>
      <c r="I141" s="245"/>
      <c r="J141" s="240"/>
      <c r="K141" s="240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160</v>
      </c>
      <c r="AU141" s="250" t="s">
        <v>87</v>
      </c>
      <c r="AV141" s="13" t="s">
        <v>87</v>
      </c>
      <c r="AW141" s="13" t="s">
        <v>34</v>
      </c>
      <c r="AX141" s="13" t="s">
        <v>83</v>
      </c>
      <c r="AY141" s="250" t="s">
        <v>152</v>
      </c>
    </row>
    <row r="142" s="2" customFormat="1" ht="49.05" customHeight="1">
      <c r="A142" s="38"/>
      <c r="B142" s="39"/>
      <c r="C142" s="226" t="s">
        <v>118</v>
      </c>
      <c r="D142" s="226" t="s">
        <v>154</v>
      </c>
      <c r="E142" s="227" t="s">
        <v>448</v>
      </c>
      <c r="F142" s="228" t="s">
        <v>449</v>
      </c>
      <c r="G142" s="229" t="s">
        <v>157</v>
      </c>
      <c r="H142" s="230">
        <v>950</v>
      </c>
      <c r="I142" s="231"/>
      <c r="J142" s="232">
        <f>ROUND(I142*H142,2)</f>
        <v>0</v>
      </c>
      <c r="K142" s="228" t="s">
        <v>158</v>
      </c>
      <c r="L142" s="44"/>
      <c r="M142" s="233" t="s">
        <v>1</v>
      </c>
      <c r="N142" s="234" t="s">
        <v>43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93</v>
      </c>
      <c r="AT142" s="237" t="s">
        <v>154</v>
      </c>
      <c r="AU142" s="237" t="s">
        <v>87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93</v>
      </c>
      <c r="BM142" s="237" t="s">
        <v>450</v>
      </c>
    </row>
    <row r="143" s="13" customFormat="1">
      <c r="A143" s="13"/>
      <c r="B143" s="239"/>
      <c r="C143" s="240"/>
      <c r="D143" s="241" t="s">
        <v>160</v>
      </c>
      <c r="E143" s="242" t="s">
        <v>1</v>
      </c>
      <c r="F143" s="243" t="s">
        <v>427</v>
      </c>
      <c r="G143" s="240"/>
      <c r="H143" s="244">
        <v>950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160</v>
      </c>
      <c r="AU143" s="250" t="s">
        <v>87</v>
      </c>
      <c r="AV143" s="13" t="s">
        <v>87</v>
      </c>
      <c r="AW143" s="13" t="s">
        <v>34</v>
      </c>
      <c r="AX143" s="13" t="s">
        <v>83</v>
      </c>
      <c r="AY143" s="250" t="s">
        <v>152</v>
      </c>
    </row>
    <row r="144" s="12" customFormat="1" ht="22.8" customHeight="1">
      <c r="A144" s="12"/>
      <c r="B144" s="210"/>
      <c r="C144" s="211"/>
      <c r="D144" s="212" t="s">
        <v>77</v>
      </c>
      <c r="E144" s="224" t="s">
        <v>90</v>
      </c>
      <c r="F144" s="224" t="s">
        <v>375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SUM(P145:P163)</f>
        <v>0</v>
      </c>
      <c r="Q144" s="218"/>
      <c r="R144" s="219">
        <f>SUM(R145:R163)</f>
        <v>0</v>
      </c>
      <c r="S144" s="218"/>
      <c r="T144" s="220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83</v>
      </c>
      <c r="AT144" s="222" t="s">
        <v>77</v>
      </c>
      <c r="AU144" s="222" t="s">
        <v>83</v>
      </c>
      <c r="AY144" s="221" t="s">
        <v>152</v>
      </c>
      <c r="BK144" s="223">
        <f>SUM(BK145:BK163)</f>
        <v>0</v>
      </c>
    </row>
    <row r="145" s="2" customFormat="1" ht="76.35" customHeight="1">
      <c r="A145" s="38"/>
      <c r="B145" s="39"/>
      <c r="C145" s="226" t="s">
        <v>215</v>
      </c>
      <c r="D145" s="226" t="s">
        <v>154</v>
      </c>
      <c r="E145" s="227" t="s">
        <v>383</v>
      </c>
      <c r="F145" s="228" t="s">
        <v>384</v>
      </c>
      <c r="G145" s="229" t="s">
        <v>164</v>
      </c>
      <c r="H145" s="230">
        <v>497.94999999999999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43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93</v>
      </c>
      <c r="AT145" s="237" t="s">
        <v>154</v>
      </c>
      <c r="AU145" s="237" t="s">
        <v>87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93</v>
      </c>
      <c r="BM145" s="237" t="s">
        <v>451</v>
      </c>
    </row>
    <row r="146" s="13" customFormat="1">
      <c r="A146" s="13"/>
      <c r="B146" s="239"/>
      <c r="C146" s="240"/>
      <c r="D146" s="241" t="s">
        <v>160</v>
      </c>
      <c r="E146" s="242" t="s">
        <v>1</v>
      </c>
      <c r="F146" s="243" t="s">
        <v>452</v>
      </c>
      <c r="G146" s="240"/>
      <c r="H146" s="244">
        <v>20.399999999999999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160</v>
      </c>
      <c r="AU146" s="250" t="s">
        <v>87</v>
      </c>
      <c r="AV146" s="13" t="s">
        <v>87</v>
      </c>
      <c r="AW146" s="13" t="s">
        <v>34</v>
      </c>
      <c r="AX146" s="13" t="s">
        <v>78</v>
      </c>
      <c r="AY146" s="250" t="s">
        <v>152</v>
      </c>
    </row>
    <row r="147" s="13" customFormat="1">
      <c r="A147" s="13"/>
      <c r="B147" s="239"/>
      <c r="C147" s="240"/>
      <c r="D147" s="241" t="s">
        <v>160</v>
      </c>
      <c r="E147" s="242" t="s">
        <v>1</v>
      </c>
      <c r="F147" s="243" t="s">
        <v>453</v>
      </c>
      <c r="G147" s="240"/>
      <c r="H147" s="244">
        <v>14.4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160</v>
      </c>
      <c r="AU147" s="250" t="s">
        <v>87</v>
      </c>
      <c r="AV147" s="13" t="s">
        <v>87</v>
      </c>
      <c r="AW147" s="13" t="s">
        <v>34</v>
      </c>
      <c r="AX147" s="13" t="s">
        <v>78</v>
      </c>
      <c r="AY147" s="250" t="s">
        <v>152</v>
      </c>
    </row>
    <row r="148" s="13" customFormat="1">
      <c r="A148" s="13"/>
      <c r="B148" s="239"/>
      <c r="C148" s="240"/>
      <c r="D148" s="241" t="s">
        <v>160</v>
      </c>
      <c r="E148" s="242" t="s">
        <v>1</v>
      </c>
      <c r="F148" s="243" t="s">
        <v>454</v>
      </c>
      <c r="G148" s="240"/>
      <c r="H148" s="244">
        <v>201.5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160</v>
      </c>
      <c r="AU148" s="250" t="s">
        <v>87</v>
      </c>
      <c r="AV148" s="13" t="s">
        <v>87</v>
      </c>
      <c r="AW148" s="13" t="s">
        <v>34</v>
      </c>
      <c r="AX148" s="13" t="s">
        <v>78</v>
      </c>
      <c r="AY148" s="250" t="s">
        <v>152</v>
      </c>
    </row>
    <row r="149" s="13" customFormat="1">
      <c r="A149" s="13"/>
      <c r="B149" s="239"/>
      <c r="C149" s="240"/>
      <c r="D149" s="241" t="s">
        <v>160</v>
      </c>
      <c r="E149" s="242" t="s">
        <v>1</v>
      </c>
      <c r="F149" s="243" t="s">
        <v>455</v>
      </c>
      <c r="G149" s="240"/>
      <c r="H149" s="244">
        <v>17.149999999999999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160</v>
      </c>
      <c r="AU149" s="250" t="s">
        <v>87</v>
      </c>
      <c r="AV149" s="13" t="s">
        <v>87</v>
      </c>
      <c r="AW149" s="13" t="s">
        <v>34</v>
      </c>
      <c r="AX149" s="13" t="s">
        <v>78</v>
      </c>
      <c r="AY149" s="250" t="s">
        <v>152</v>
      </c>
    </row>
    <row r="150" s="13" customFormat="1">
      <c r="A150" s="13"/>
      <c r="B150" s="239"/>
      <c r="C150" s="240"/>
      <c r="D150" s="241" t="s">
        <v>160</v>
      </c>
      <c r="E150" s="242" t="s">
        <v>1</v>
      </c>
      <c r="F150" s="243" t="s">
        <v>456</v>
      </c>
      <c r="G150" s="240"/>
      <c r="H150" s="244">
        <v>16.100000000000001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160</v>
      </c>
      <c r="AU150" s="250" t="s">
        <v>87</v>
      </c>
      <c r="AV150" s="13" t="s">
        <v>87</v>
      </c>
      <c r="AW150" s="13" t="s">
        <v>34</v>
      </c>
      <c r="AX150" s="13" t="s">
        <v>78</v>
      </c>
      <c r="AY150" s="250" t="s">
        <v>152</v>
      </c>
    </row>
    <row r="151" s="13" customFormat="1">
      <c r="A151" s="13"/>
      <c r="B151" s="239"/>
      <c r="C151" s="240"/>
      <c r="D151" s="241" t="s">
        <v>160</v>
      </c>
      <c r="E151" s="242" t="s">
        <v>1</v>
      </c>
      <c r="F151" s="243" t="s">
        <v>457</v>
      </c>
      <c r="G151" s="240"/>
      <c r="H151" s="244">
        <v>16.800000000000001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160</v>
      </c>
      <c r="AU151" s="250" t="s">
        <v>87</v>
      </c>
      <c r="AV151" s="13" t="s">
        <v>87</v>
      </c>
      <c r="AW151" s="13" t="s">
        <v>34</v>
      </c>
      <c r="AX151" s="13" t="s">
        <v>78</v>
      </c>
      <c r="AY151" s="250" t="s">
        <v>152</v>
      </c>
    </row>
    <row r="152" s="13" customFormat="1">
      <c r="A152" s="13"/>
      <c r="B152" s="239"/>
      <c r="C152" s="240"/>
      <c r="D152" s="241" t="s">
        <v>160</v>
      </c>
      <c r="E152" s="242" t="s">
        <v>1</v>
      </c>
      <c r="F152" s="243" t="s">
        <v>458</v>
      </c>
      <c r="G152" s="240"/>
      <c r="H152" s="244">
        <v>187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160</v>
      </c>
      <c r="AU152" s="250" t="s">
        <v>87</v>
      </c>
      <c r="AV152" s="13" t="s">
        <v>87</v>
      </c>
      <c r="AW152" s="13" t="s">
        <v>34</v>
      </c>
      <c r="AX152" s="13" t="s">
        <v>78</v>
      </c>
      <c r="AY152" s="250" t="s">
        <v>152</v>
      </c>
    </row>
    <row r="153" s="13" customFormat="1">
      <c r="A153" s="13"/>
      <c r="B153" s="239"/>
      <c r="C153" s="240"/>
      <c r="D153" s="241" t="s">
        <v>160</v>
      </c>
      <c r="E153" s="242" t="s">
        <v>1</v>
      </c>
      <c r="F153" s="243" t="s">
        <v>459</v>
      </c>
      <c r="G153" s="240"/>
      <c r="H153" s="244">
        <v>9.5999999999999996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160</v>
      </c>
      <c r="AU153" s="250" t="s">
        <v>87</v>
      </c>
      <c r="AV153" s="13" t="s">
        <v>87</v>
      </c>
      <c r="AW153" s="13" t="s">
        <v>34</v>
      </c>
      <c r="AX153" s="13" t="s">
        <v>78</v>
      </c>
      <c r="AY153" s="250" t="s">
        <v>152</v>
      </c>
    </row>
    <row r="154" s="13" customFormat="1">
      <c r="A154" s="13"/>
      <c r="B154" s="239"/>
      <c r="C154" s="240"/>
      <c r="D154" s="241" t="s">
        <v>160</v>
      </c>
      <c r="E154" s="242" t="s">
        <v>1</v>
      </c>
      <c r="F154" s="243" t="s">
        <v>460</v>
      </c>
      <c r="G154" s="240"/>
      <c r="H154" s="244">
        <v>15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160</v>
      </c>
      <c r="AU154" s="250" t="s">
        <v>87</v>
      </c>
      <c r="AV154" s="13" t="s">
        <v>87</v>
      </c>
      <c r="AW154" s="13" t="s">
        <v>34</v>
      </c>
      <c r="AX154" s="13" t="s">
        <v>78</v>
      </c>
      <c r="AY154" s="250" t="s">
        <v>152</v>
      </c>
    </row>
    <row r="155" s="14" customFormat="1">
      <c r="A155" s="14"/>
      <c r="B155" s="251"/>
      <c r="C155" s="252"/>
      <c r="D155" s="241" t="s">
        <v>160</v>
      </c>
      <c r="E155" s="253" t="s">
        <v>1</v>
      </c>
      <c r="F155" s="254" t="s">
        <v>168</v>
      </c>
      <c r="G155" s="252"/>
      <c r="H155" s="255">
        <v>497.94999999999999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160</v>
      </c>
      <c r="AU155" s="261" t="s">
        <v>87</v>
      </c>
      <c r="AV155" s="14" t="s">
        <v>93</v>
      </c>
      <c r="AW155" s="14" t="s">
        <v>34</v>
      </c>
      <c r="AX155" s="14" t="s">
        <v>83</v>
      </c>
      <c r="AY155" s="261" t="s">
        <v>152</v>
      </c>
    </row>
    <row r="156" s="2" customFormat="1" ht="49.05" customHeight="1">
      <c r="A156" s="38"/>
      <c r="B156" s="39"/>
      <c r="C156" s="226" t="s">
        <v>219</v>
      </c>
      <c r="D156" s="226" t="s">
        <v>154</v>
      </c>
      <c r="E156" s="227" t="s">
        <v>388</v>
      </c>
      <c r="F156" s="228" t="s">
        <v>389</v>
      </c>
      <c r="G156" s="229" t="s">
        <v>157</v>
      </c>
      <c r="H156" s="230">
        <v>893.29999999999995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43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93</v>
      </c>
      <c r="AT156" s="237" t="s">
        <v>154</v>
      </c>
      <c r="AU156" s="237" t="s">
        <v>87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93</v>
      </c>
      <c r="BM156" s="237" t="s">
        <v>461</v>
      </c>
    </row>
    <row r="157" s="13" customFormat="1">
      <c r="A157" s="13"/>
      <c r="B157" s="239"/>
      <c r="C157" s="240"/>
      <c r="D157" s="241" t="s">
        <v>160</v>
      </c>
      <c r="E157" s="242" t="s">
        <v>1</v>
      </c>
      <c r="F157" s="243" t="s">
        <v>462</v>
      </c>
      <c r="G157" s="240"/>
      <c r="H157" s="244">
        <v>893.29999999999995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160</v>
      </c>
      <c r="AU157" s="250" t="s">
        <v>87</v>
      </c>
      <c r="AV157" s="13" t="s">
        <v>87</v>
      </c>
      <c r="AW157" s="13" t="s">
        <v>34</v>
      </c>
      <c r="AX157" s="13" t="s">
        <v>83</v>
      </c>
      <c r="AY157" s="250" t="s">
        <v>152</v>
      </c>
    </row>
    <row r="158" s="2" customFormat="1" ht="49.05" customHeight="1">
      <c r="A158" s="38"/>
      <c r="B158" s="39"/>
      <c r="C158" s="226" t="s">
        <v>225</v>
      </c>
      <c r="D158" s="226" t="s">
        <v>154</v>
      </c>
      <c r="E158" s="227" t="s">
        <v>393</v>
      </c>
      <c r="F158" s="228" t="s">
        <v>394</v>
      </c>
      <c r="G158" s="229" t="s">
        <v>157</v>
      </c>
      <c r="H158" s="230">
        <v>893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43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93</v>
      </c>
      <c r="AT158" s="237" t="s">
        <v>154</v>
      </c>
      <c r="AU158" s="237" t="s">
        <v>87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93</v>
      </c>
      <c r="BM158" s="237" t="s">
        <v>463</v>
      </c>
    </row>
    <row r="159" s="13" customFormat="1">
      <c r="A159" s="13"/>
      <c r="B159" s="239"/>
      <c r="C159" s="240"/>
      <c r="D159" s="241" t="s">
        <v>160</v>
      </c>
      <c r="E159" s="242" t="s">
        <v>1</v>
      </c>
      <c r="F159" s="243" t="s">
        <v>464</v>
      </c>
      <c r="G159" s="240"/>
      <c r="H159" s="244">
        <v>893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160</v>
      </c>
      <c r="AU159" s="250" t="s">
        <v>87</v>
      </c>
      <c r="AV159" s="13" t="s">
        <v>87</v>
      </c>
      <c r="AW159" s="13" t="s">
        <v>34</v>
      </c>
      <c r="AX159" s="13" t="s">
        <v>83</v>
      </c>
      <c r="AY159" s="250" t="s">
        <v>152</v>
      </c>
    </row>
    <row r="160" s="2" customFormat="1" ht="90" customHeight="1">
      <c r="A160" s="38"/>
      <c r="B160" s="39"/>
      <c r="C160" s="226" t="s">
        <v>231</v>
      </c>
      <c r="D160" s="226" t="s">
        <v>154</v>
      </c>
      <c r="E160" s="227" t="s">
        <v>465</v>
      </c>
      <c r="F160" s="228" t="s">
        <v>466</v>
      </c>
      <c r="G160" s="229" t="s">
        <v>176</v>
      </c>
      <c r="H160" s="230">
        <v>6.1639999999999997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43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93</v>
      </c>
      <c r="AT160" s="237" t="s">
        <v>154</v>
      </c>
      <c r="AU160" s="237" t="s">
        <v>87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93</v>
      </c>
      <c r="BM160" s="237" t="s">
        <v>467</v>
      </c>
    </row>
    <row r="161" s="13" customFormat="1">
      <c r="A161" s="13"/>
      <c r="B161" s="239"/>
      <c r="C161" s="240"/>
      <c r="D161" s="241" t="s">
        <v>160</v>
      </c>
      <c r="E161" s="242" t="s">
        <v>1</v>
      </c>
      <c r="F161" s="243" t="s">
        <v>468</v>
      </c>
      <c r="G161" s="240"/>
      <c r="H161" s="244">
        <v>6.1639999999999997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160</v>
      </c>
      <c r="AU161" s="250" t="s">
        <v>87</v>
      </c>
      <c r="AV161" s="13" t="s">
        <v>87</v>
      </c>
      <c r="AW161" s="13" t="s">
        <v>34</v>
      </c>
      <c r="AX161" s="13" t="s">
        <v>83</v>
      </c>
      <c r="AY161" s="250" t="s">
        <v>152</v>
      </c>
    </row>
    <row r="162" s="15" customFormat="1">
      <c r="A162" s="15"/>
      <c r="B162" s="272"/>
      <c r="C162" s="273"/>
      <c r="D162" s="241" t="s">
        <v>160</v>
      </c>
      <c r="E162" s="274" t="s">
        <v>1</v>
      </c>
      <c r="F162" s="275" t="s">
        <v>469</v>
      </c>
      <c r="G162" s="273"/>
      <c r="H162" s="274" t="s">
        <v>1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160</v>
      </c>
      <c r="AU162" s="281" t="s">
        <v>87</v>
      </c>
      <c r="AV162" s="15" t="s">
        <v>83</v>
      </c>
      <c r="AW162" s="15" t="s">
        <v>34</v>
      </c>
      <c r="AX162" s="15" t="s">
        <v>78</v>
      </c>
      <c r="AY162" s="281" t="s">
        <v>152</v>
      </c>
    </row>
    <row r="163" s="15" customFormat="1">
      <c r="A163" s="15"/>
      <c r="B163" s="272"/>
      <c r="C163" s="273"/>
      <c r="D163" s="241" t="s">
        <v>160</v>
      </c>
      <c r="E163" s="274" t="s">
        <v>1</v>
      </c>
      <c r="F163" s="275" t="s">
        <v>470</v>
      </c>
      <c r="G163" s="273"/>
      <c r="H163" s="274" t="s">
        <v>1</v>
      </c>
      <c r="I163" s="276"/>
      <c r="J163" s="273"/>
      <c r="K163" s="273"/>
      <c r="L163" s="277"/>
      <c r="M163" s="278"/>
      <c r="N163" s="279"/>
      <c r="O163" s="279"/>
      <c r="P163" s="279"/>
      <c r="Q163" s="279"/>
      <c r="R163" s="279"/>
      <c r="S163" s="279"/>
      <c r="T163" s="28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1" t="s">
        <v>160</v>
      </c>
      <c r="AU163" s="281" t="s">
        <v>87</v>
      </c>
      <c r="AV163" s="15" t="s">
        <v>83</v>
      </c>
      <c r="AW163" s="15" t="s">
        <v>34</v>
      </c>
      <c r="AX163" s="15" t="s">
        <v>78</v>
      </c>
      <c r="AY163" s="281" t="s">
        <v>152</v>
      </c>
    </row>
    <row r="164" s="12" customFormat="1" ht="22.8" customHeight="1">
      <c r="A164" s="12"/>
      <c r="B164" s="210"/>
      <c r="C164" s="211"/>
      <c r="D164" s="212" t="s">
        <v>77</v>
      </c>
      <c r="E164" s="224" t="s">
        <v>93</v>
      </c>
      <c r="F164" s="224" t="s">
        <v>265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SUM(P165:P185)</f>
        <v>0</v>
      </c>
      <c r="Q164" s="218"/>
      <c r="R164" s="219">
        <f>SUM(R165:R185)</f>
        <v>3190.8814000000002</v>
      </c>
      <c r="S164" s="218"/>
      <c r="T164" s="220">
        <f>SUM(T165:T185)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83</v>
      </c>
      <c r="AT164" s="222" t="s">
        <v>77</v>
      </c>
      <c r="AU164" s="222" t="s">
        <v>83</v>
      </c>
      <c r="AY164" s="221" t="s">
        <v>152</v>
      </c>
      <c r="BK164" s="223">
        <f>SUM(BK165:BK185)</f>
        <v>0</v>
      </c>
    </row>
    <row r="165" s="2" customFormat="1" ht="24.15" customHeight="1">
      <c r="A165" s="38"/>
      <c r="B165" s="39"/>
      <c r="C165" s="226" t="s">
        <v>235</v>
      </c>
      <c r="D165" s="226" t="s">
        <v>154</v>
      </c>
      <c r="E165" s="227" t="s">
        <v>471</v>
      </c>
      <c r="F165" s="228" t="s">
        <v>472</v>
      </c>
      <c r="G165" s="229" t="s">
        <v>157</v>
      </c>
      <c r="H165" s="230">
        <v>1090</v>
      </c>
      <c r="I165" s="231"/>
      <c r="J165" s="232">
        <f>ROUND(I165*H165,2)</f>
        <v>0</v>
      </c>
      <c r="K165" s="228" t="s">
        <v>158</v>
      </c>
      <c r="L165" s="44"/>
      <c r="M165" s="233" t="s">
        <v>1</v>
      </c>
      <c r="N165" s="234" t="s">
        <v>43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93</v>
      </c>
      <c r="AT165" s="237" t="s">
        <v>154</v>
      </c>
      <c r="AU165" s="237" t="s">
        <v>87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93</v>
      </c>
      <c r="BM165" s="237" t="s">
        <v>473</v>
      </c>
    </row>
    <row r="166" s="13" customFormat="1">
      <c r="A166" s="13"/>
      <c r="B166" s="239"/>
      <c r="C166" s="240"/>
      <c r="D166" s="241" t="s">
        <v>160</v>
      </c>
      <c r="E166" s="242" t="s">
        <v>1</v>
      </c>
      <c r="F166" s="243" t="s">
        <v>474</v>
      </c>
      <c r="G166" s="240"/>
      <c r="H166" s="244">
        <v>1090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160</v>
      </c>
      <c r="AU166" s="250" t="s">
        <v>87</v>
      </c>
      <c r="AV166" s="13" t="s">
        <v>87</v>
      </c>
      <c r="AW166" s="13" t="s">
        <v>34</v>
      </c>
      <c r="AX166" s="13" t="s">
        <v>83</v>
      </c>
      <c r="AY166" s="250" t="s">
        <v>152</v>
      </c>
    </row>
    <row r="167" s="2" customFormat="1" ht="24.15" customHeight="1">
      <c r="A167" s="38"/>
      <c r="B167" s="39"/>
      <c r="C167" s="226" t="s">
        <v>8</v>
      </c>
      <c r="D167" s="226" t="s">
        <v>154</v>
      </c>
      <c r="E167" s="227" t="s">
        <v>267</v>
      </c>
      <c r="F167" s="228" t="s">
        <v>268</v>
      </c>
      <c r="G167" s="229" t="s">
        <v>157</v>
      </c>
      <c r="H167" s="230">
        <v>970</v>
      </c>
      <c r="I167" s="231"/>
      <c r="J167" s="232">
        <f>ROUND(I167*H167,2)</f>
        <v>0</v>
      </c>
      <c r="K167" s="228" t="s">
        <v>158</v>
      </c>
      <c r="L167" s="44"/>
      <c r="M167" s="233" t="s">
        <v>1</v>
      </c>
      <c r="N167" s="234" t="s">
        <v>43</v>
      </c>
      <c r="O167" s="91"/>
      <c r="P167" s="235">
        <f>O167*H167</f>
        <v>0</v>
      </c>
      <c r="Q167" s="235">
        <v>0.31879000000000002</v>
      </c>
      <c r="R167" s="235">
        <f>Q167*H167</f>
        <v>309.22630000000004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93</v>
      </c>
      <c r="AT167" s="237" t="s">
        <v>154</v>
      </c>
      <c r="AU167" s="237" t="s">
        <v>87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93</v>
      </c>
      <c r="BM167" s="237" t="s">
        <v>475</v>
      </c>
    </row>
    <row r="168" s="13" customFormat="1">
      <c r="A168" s="13"/>
      <c r="B168" s="239"/>
      <c r="C168" s="240"/>
      <c r="D168" s="241" t="s">
        <v>160</v>
      </c>
      <c r="E168" s="242" t="s">
        <v>1</v>
      </c>
      <c r="F168" s="243" t="s">
        <v>476</v>
      </c>
      <c r="G168" s="240"/>
      <c r="H168" s="244">
        <v>970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160</v>
      </c>
      <c r="AU168" s="250" t="s">
        <v>87</v>
      </c>
      <c r="AV168" s="13" t="s">
        <v>87</v>
      </c>
      <c r="AW168" s="13" t="s">
        <v>34</v>
      </c>
      <c r="AX168" s="13" t="s">
        <v>83</v>
      </c>
      <c r="AY168" s="250" t="s">
        <v>152</v>
      </c>
    </row>
    <row r="169" s="2" customFormat="1" ht="49.05" customHeight="1">
      <c r="A169" s="38"/>
      <c r="B169" s="39"/>
      <c r="C169" s="226" t="s">
        <v>244</v>
      </c>
      <c r="D169" s="226" t="s">
        <v>154</v>
      </c>
      <c r="E169" s="227" t="s">
        <v>271</v>
      </c>
      <c r="F169" s="228" t="s">
        <v>272</v>
      </c>
      <c r="G169" s="229" t="s">
        <v>157</v>
      </c>
      <c r="H169" s="230">
        <v>970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43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93</v>
      </c>
      <c r="AT169" s="237" t="s">
        <v>154</v>
      </c>
      <c r="AU169" s="237" t="s">
        <v>87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93</v>
      </c>
      <c r="BM169" s="237" t="s">
        <v>477</v>
      </c>
    </row>
    <row r="170" s="13" customFormat="1">
      <c r="A170" s="13"/>
      <c r="B170" s="239"/>
      <c r="C170" s="240"/>
      <c r="D170" s="241" t="s">
        <v>160</v>
      </c>
      <c r="E170" s="242" t="s">
        <v>1</v>
      </c>
      <c r="F170" s="243" t="s">
        <v>478</v>
      </c>
      <c r="G170" s="240"/>
      <c r="H170" s="244">
        <v>970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160</v>
      </c>
      <c r="AU170" s="250" t="s">
        <v>87</v>
      </c>
      <c r="AV170" s="13" t="s">
        <v>87</v>
      </c>
      <c r="AW170" s="13" t="s">
        <v>34</v>
      </c>
      <c r="AX170" s="13" t="s">
        <v>83</v>
      </c>
      <c r="AY170" s="250" t="s">
        <v>152</v>
      </c>
    </row>
    <row r="171" s="2" customFormat="1" ht="16.5" customHeight="1">
      <c r="A171" s="38"/>
      <c r="B171" s="39"/>
      <c r="C171" s="262" t="s">
        <v>249</v>
      </c>
      <c r="D171" s="262" t="s">
        <v>173</v>
      </c>
      <c r="E171" s="263" t="s">
        <v>276</v>
      </c>
      <c r="F171" s="264" t="s">
        <v>277</v>
      </c>
      <c r="G171" s="265" t="s">
        <v>157</v>
      </c>
      <c r="H171" s="266">
        <v>1164</v>
      </c>
      <c r="I171" s="267"/>
      <c r="J171" s="268">
        <f>ROUND(I171*H171,2)</f>
        <v>0</v>
      </c>
      <c r="K171" s="264" t="s">
        <v>1</v>
      </c>
      <c r="L171" s="269"/>
      <c r="M171" s="270" t="s">
        <v>1</v>
      </c>
      <c r="N171" s="271" t="s">
        <v>43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105</v>
      </c>
      <c r="AT171" s="237" t="s">
        <v>173</v>
      </c>
      <c r="AU171" s="237" t="s">
        <v>87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93</v>
      </c>
      <c r="BM171" s="237" t="s">
        <v>479</v>
      </c>
    </row>
    <row r="172" s="13" customFormat="1">
      <c r="A172" s="13"/>
      <c r="B172" s="239"/>
      <c r="C172" s="240"/>
      <c r="D172" s="241" t="s">
        <v>160</v>
      </c>
      <c r="E172" s="240"/>
      <c r="F172" s="243" t="s">
        <v>480</v>
      </c>
      <c r="G172" s="240"/>
      <c r="H172" s="244">
        <v>1164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160</v>
      </c>
      <c r="AU172" s="250" t="s">
        <v>87</v>
      </c>
      <c r="AV172" s="13" t="s">
        <v>87</v>
      </c>
      <c r="AW172" s="13" t="s">
        <v>4</v>
      </c>
      <c r="AX172" s="13" t="s">
        <v>83</v>
      </c>
      <c r="AY172" s="250" t="s">
        <v>152</v>
      </c>
    </row>
    <row r="173" s="2" customFormat="1" ht="37.8" customHeight="1">
      <c r="A173" s="38"/>
      <c r="B173" s="39"/>
      <c r="C173" s="226" t="s">
        <v>254</v>
      </c>
      <c r="D173" s="226" t="s">
        <v>154</v>
      </c>
      <c r="E173" s="227" t="s">
        <v>296</v>
      </c>
      <c r="F173" s="228" t="s">
        <v>297</v>
      </c>
      <c r="G173" s="229" t="s">
        <v>164</v>
      </c>
      <c r="H173" s="230">
        <v>1344</v>
      </c>
      <c r="I173" s="231"/>
      <c r="J173" s="232">
        <f>ROUND(I173*H173,2)</f>
        <v>0</v>
      </c>
      <c r="K173" s="228" t="s">
        <v>158</v>
      </c>
      <c r="L173" s="44"/>
      <c r="M173" s="233" t="s">
        <v>1</v>
      </c>
      <c r="N173" s="234" t="s">
        <v>43</v>
      </c>
      <c r="O173" s="91"/>
      <c r="P173" s="235">
        <f>O173*H173</f>
        <v>0</v>
      </c>
      <c r="Q173" s="235">
        <v>1.9967999999999999</v>
      </c>
      <c r="R173" s="235">
        <f>Q173*H173</f>
        <v>2683.6992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93</v>
      </c>
      <c r="AT173" s="237" t="s">
        <v>154</v>
      </c>
      <c r="AU173" s="237" t="s">
        <v>87</v>
      </c>
      <c r="AY173" s="17" t="s">
        <v>152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93</v>
      </c>
      <c r="BM173" s="237" t="s">
        <v>481</v>
      </c>
    </row>
    <row r="174" s="15" customFormat="1">
      <c r="A174" s="15"/>
      <c r="B174" s="272"/>
      <c r="C174" s="273"/>
      <c r="D174" s="241" t="s">
        <v>160</v>
      </c>
      <c r="E174" s="274" t="s">
        <v>1</v>
      </c>
      <c r="F174" s="275" t="s">
        <v>482</v>
      </c>
      <c r="G174" s="273"/>
      <c r="H174" s="274" t="s">
        <v>1</v>
      </c>
      <c r="I174" s="276"/>
      <c r="J174" s="273"/>
      <c r="K174" s="273"/>
      <c r="L174" s="277"/>
      <c r="M174" s="278"/>
      <c r="N174" s="279"/>
      <c r="O174" s="279"/>
      <c r="P174" s="279"/>
      <c r="Q174" s="279"/>
      <c r="R174" s="279"/>
      <c r="S174" s="279"/>
      <c r="T174" s="28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1" t="s">
        <v>160</v>
      </c>
      <c r="AU174" s="281" t="s">
        <v>87</v>
      </c>
      <c r="AV174" s="15" t="s">
        <v>83</v>
      </c>
      <c r="AW174" s="15" t="s">
        <v>34</v>
      </c>
      <c r="AX174" s="15" t="s">
        <v>78</v>
      </c>
      <c r="AY174" s="281" t="s">
        <v>152</v>
      </c>
    </row>
    <row r="175" s="13" customFormat="1">
      <c r="A175" s="13"/>
      <c r="B175" s="239"/>
      <c r="C175" s="240"/>
      <c r="D175" s="241" t="s">
        <v>160</v>
      </c>
      <c r="E175" s="242" t="s">
        <v>1</v>
      </c>
      <c r="F175" s="243" t="s">
        <v>483</v>
      </c>
      <c r="G175" s="240"/>
      <c r="H175" s="244">
        <v>429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160</v>
      </c>
      <c r="AU175" s="250" t="s">
        <v>87</v>
      </c>
      <c r="AV175" s="13" t="s">
        <v>87</v>
      </c>
      <c r="AW175" s="13" t="s">
        <v>34</v>
      </c>
      <c r="AX175" s="13" t="s">
        <v>78</v>
      </c>
      <c r="AY175" s="250" t="s">
        <v>152</v>
      </c>
    </row>
    <row r="176" s="13" customFormat="1">
      <c r="A176" s="13"/>
      <c r="B176" s="239"/>
      <c r="C176" s="240"/>
      <c r="D176" s="241" t="s">
        <v>160</v>
      </c>
      <c r="E176" s="242" t="s">
        <v>1</v>
      </c>
      <c r="F176" s="243" t="s">
        <v>484</v>
      </c>
      <c r="G176" s="240"/>
      <c r="H176" s="244">
        <v>855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160</v>
      </c>
      <c r="AU176" s="250" t="s">
        <v>87</v>
      </c>
      <c r="AV176" s="13" t="s">
        <v>87</v>
      </c>
      <c r="AW176" s="13" t="s">
        <v>34</v>
      </c>
      <c r="AX176" s="13" t="s">
        <v>78</v>
      </c>
      <c r="AY176" s="250" t="s">
        <v>152</v>
      </c>
    </row>
    <row r="177" s="13" customFormat="1">
      <c r="A177" s="13"/>
      <c r="B177" s="239"/>
      <c r="C177" s="240"/>
      <c r="D177" s="241" t="s">
        <v>160</v>
      </c>
      <c r="E177" s="242" t="s">
        <v>1</v>
      </c>
      <c r="F177" s="243" t="s">
        <v>485</v>
      </c>
      <c r="G177" s="240"/>
      <c r="H177" s="244">
        <v>60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160</v>
      </c>
      <c r="AU177" s="250" t="s">
        <v>87</v>
      </c>
      <c r="AV177" s="13" t="s">
        <v>87</v>
      </c>
      <c r="AW177" s="13" t="s">
        <v>34</v>
      </c>
      <c r="AX177" s="13" t="s">
        <v>78</v>
      </c>
      <c r="AY177" s="250" t="s">
        <v>152</v>
      </c>
    </row>
    <row r="178" s="14" customFormat="1">
      <c r="A178" s="14"/>
      <c r="B178" s="251"/>
      <c r="C178" s="252"/>
      <c r="D178" s="241" t="s">
        <v>160</v>
      </c>
      <c r="E178" s="253" t="s">
        <v>1</v>
      </c>
      <c r="F178" s="254" t="s">
        <v>168</v>
      </c>
      <c r="G178" s="252"/>
      <c r="H178" s="255">
        <v>1344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160</v>
      </c>
      <c r="AU178" s="261" t="s">
        <v>87</v>
      </c>
      <c r="AV178" s="14" t="s">
        <v>93</v>
      </c>
      <c r="AW178" s="14" t="s">
        <v>34</v>
      </c>
      <c r="AX178" s="14" t="s">
        <v>83</v>
      </c>
      <c r="AY178" s="261" t="s">
        <v>152</v>
      </c>
    </row>
    <row r="179" s="2" customFormat="1" ht="24.15" customHeight="1">
      <c r="A179" s="38"/>
      <c r="B179" s="39"/>
      <c r="C179" s="226" t="s">
        <v>259</v>
      </c>
      <c r="D179" s="226" t="s">
        <v>154</v>
      </c>
      <c r="E179" s="227" t="s">
        <v>301</v>
      </c>
      <c r="F179" s="228" t="s">
        <v>302</v>
      </c>
      <c r="G179" s="229" t="s">
        <v>157</v>
      </c>
      <c r="H179" s="230">
        <v>2688</v>
      </c>
      <c r="I179" s="231"/>
      <c r="J179" s="232">
        <f>ROUND(I179*H179,2)</f>
        <v>0</v>
      </c>
      <c r="K179" s="228" t="s">
        <v>158</v>
      </c>
      <c r="L179" s="44"/>
      <c r="M179" s="233" t="s">
        <v>1</v>
      </c>
      <c r="N179" s="234" t="s">
        <v>43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93</v>
      </c>
      <c r="AT179" s="237" t="s">
        <v>154</v>
      </c>
      <c r="AU179" s="237" t="s">
        <v>87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93</v>
      </c>
      <c r="BM179" s="237" t="s">
        <v>486</v>
      </c>
    </row>
    <row r="180" s="13" customFormat="1">
      <c r="A180" s="13"/>
      <c r="B180" s="239"/>
      <c r="C180" s="240"/>
      <c r="D180" s="241" t="s">
        <v>160</v>
      </c>
      <c r="E180" s="242" t="s">
        <v>1</v>
      </c>
      <c r="F180" s="243" t="s">
        <v>487</v>
      </c>
      <c r="G180" s="240"/>
      <c r="H180" s="244">
        <v>2688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160</v>
      </c>
      <c r="AU180" s="250" t="s">
        <v>87</v>
      </c>
      <c r="AV180" s="13" t="s">
        <v>87</v>
      </c>
      <c r="AW180" s="13" t="s">
        <v>34</v>
      </c>
      <c r="AX180" s="13" t="s">
        <v>83</v>
      </c>
      <c r="AY180" s="250" t="s">
        <v>152</v>
      </c>
    </row>
    <row r="181" s="2" customFormat="1" ht="44.25" customHeight="1">
      <c r="A181" s="38"/>
      <c r="B181" s="39"/>
      <c r="C181" s="226" t="s">
        <v>266</v>
      </c>
      <c r="D181" s="226" t="s">
        <v>154</v>
      </c>
      <c r="E181" s="227" t="s">
        <v>488</v>
      </c>
      <c r="F181" s="228" t="s">
        <v>489</v>
      </c>
      <c r="G181" s="229" t="s">
        <v>157</v>
      </c>
      <c r="H181" s="230">
        <v>170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43</v>
      </c>
      <c r="O181" s="91"/>
      <c r="P181" s="235">
        <f>O181*H181</f>
        <v>0</v>
      </c>
      <c r="Q181" s="235">
        <v>0.82326999999999995</v>
      </c>
      <c r="R181" s="235">
        <f>Q181*H181</f>
        <v>139.95589999999999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93</v>
      </c>
      <c r="AT181" s="237" t="s">
        <v>154</v>
      </c>
      <c r="AU181" s="237" t="s">
        <v>87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93</v>
      </c>
      <c r="BM181" s="237" t="s">
        <v>490</v>
      </c>
    </row>
    <row r="182" s="2" customFormat="1" ht="37.8" customHeight="1">
      <c r="A182" s="38"/>
      <c r="B182" s="39"/>
      <c r="C182" s="226" t="s">
        <v>7</v>
      </c>
      <c r="D182" s="226" t="s">
        <v>154</v>
      </c>
      <c r="E182" s="227" t="s">
        <v>491</v>
      </c>
      <c r="F182" s="228" t="s">
        <v>492</v>
      </c>
      <c r="G182" s="229" t="s">
        <v>164</v>
      </c>
      <c r="H182" s="230">
        <v>25</v>
      </c>
      <c r="I182" s="231"/>
      <c r="J182" s="232">
        <f>ROUND(I182*H182,2)</f>
        <v>0</v>
      </c>
      <c r="K182" s="228" t="s">
        <v>158</v>
      </c>
      <c r="L182" s="44"/>
      <c r="M182" s="233" t="s">
        <v>1</v>
      </c>
      <c r="N182" s="234" t="s">
        <v>43</v>
      </c>
      <c r="O182" s="91"/>
      <c r="P182" s="235">
        <f>O182*H182</f>
        <v>0</v>
      </c>
      <c r="Q182" s="235">
        <v>2.3199999999999998</v>
      </c>
      <c r="R182" s="235">
        <f>Q182*H182</f>
        <v>57.999999999999993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93</v>
      </c>
      <c r="AT182" s="237" t="s">
        <v>154</v>
      </c>
      <c r="AU182" s="237" t="s">
        <v>87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93</v>
      </c>
      <c r="BM182" s="237" t="s">
        <v>493</v>
      </c>
    </row>
    <row r="183" s="13" customFormat="1">
      <c r="A183" s="13"/>
      <c r="B183" s="239"/>
      <c r="C183" s="240"/>
      <c r="D183" s="241" t="s">
        <v>160</v>
      </c>
      <c r="E183" s="242" t="s">
        <v>1</v>
      </c>
      <c r="F183" s="243" t="s">
        <v>494</v>
      </c>
      <c r="G183" s="240"/>
      <c r="H183" s="244">
        <v>10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160</v>
      </c>
      <c r="AU183" s="250" t="s">
        <v>87</v>
      </c>
      <c r="AV183" s="13" t="s">
        <v>87</v>
      </c>
      <c r="AW183" s="13" t="s">
        <v>34</v>
      </c>
      <c r="AX183" s="13" t="s">
        <v>78</v>
      </c>
      <c r="AY183" s="250" t="s">
        <v>152</v>
      </c>
    </row>
    <row r="184" s="13" customFormat="1">
      <c r="A184" s="13"/>
      <c r="B184" s="239"/>
      <c r="C184" s="240"/>
      <c r="D184" s="241" t="s">
        <v>160</v>
      </c>
      <c r="E184" s="242" t="s">
        <v>1</v>
      </c>
      <c r="F184" s="243" t="s">
        <v>495</v>
      </c>
      <c r="G184" s="240"/>
      <c r="H184" s="244">
        <v>15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160</v>
      </c>
      <c r="AU184" s="250" t="s">
        <v>87</v>
      </c>
      <c r="AV184" s="13" t="s">
        <v>87</v>
      </c>
      <c r="AW184" s="13" t="s">
        <v>34</v>
      </c>
      <c r="AX184" s="13" t="s">
        <v>78</v>
      </c>
      <c r="AY184" s="250" t="s">
        <v>152</v>
      </c>
    </row>
    <row r="185" s="14" customFormat="1">
      <c r="A185" s="14"/>
      <c r="B185" s="251"/>
      <c r="C185" s="252"/>
      <c r="D185" s="241" t="s">
        <v>160</v>
      </c>
      <c r="E185" s="253" t="s">
        <v>1</v>
      </c>
      <c r="F185" s="254" t="s">
        <v>168</v>
      </c>
      <c r="G185" s="252"/>
      <c r="H185" s="255">
        <v>25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160</v>
      </c>
      <c r="AU185" s="261" t="s">
        <v>87</v>
      </c>
      <c r="AV185" s="14" t="s">
        <v>93</v>
      </c>
      <c r="AW185" s="14" t="s">
        <v>34</v>
      </c>
      <c r="AX185" s="14" t="s">
        <v>83</v>
      </c>
      <c r="AY185" s="261" t="s">
        <v>152</v>
      </c>
    </row>
    <row r="186" s="12" customFormat="1" ht="22.8" customHeight="1">
      <c r="A186" s="12"/>
      <c r="B186" s="210"/>
      <c r="C186" s="211"/>
      <c r="D186" s="212" t="s">
        <v>77</v>
      </c>
      <c r="E186" s="224" t="s">
        <v>344</v>
      </c>
      <c r="F186" s="224" t="s">
        <v>345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0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83</v>
      </c>
      <c r="AT186" s="222" t="s">
        <v>77</v>
      </c>
      <c r="AU186" s="222" t="s">
        <v>83</v>
      </c>
      <c r="AY186" s="221" t="s">
        <v>152</v>
      </c>
      <c r="BK186" s="223">
        <f>BK187</f>
        <v>0</v>
      </c>
    </row>
    <row r="187" s="2" customFormat="1" ht="24.15" customHeight="1">
      <c r="A187" s="38"/>
      <c r="B187" s="39"/>
      <c r="C187" s="226" t="s">
        <v>275</v>
      </c>
      <c r="D187" s="226" t="s">
        <v>154</v>
      </c>
      <c r="E187" s="227" t="s">
        <v>347</v>
      </c>
      <c r="F187" s="228" t="s">
        <v>348</v>
      </c>
      <c r="G187" s="229" t="s">
        <v>176</v>
      </c>
      <c r="H187" s="230">
        <v>3190.8809999999999</v>
      </c>
      <c r="I187" s="231"/>
      <c r="J187" s="232">
        <f>ROUND(I187*H187,2)</f>
        <v>0</v>
      </c>
      <c r="K187" s="228" t="s">
        <v>158</v>
      </c>
      <c r="L187" s="44"/>
      <c r="M187" s="286" t="s">
        <v>1</v>
      </c>
      <c r="N187" s="287" t="s">
        <v>43</v>
      </c>
      <c r="O187" s="288"/>
      <c r="P187" s="289">
        <f>O187*H187</f>
        <v>0</v>
      </c>
      <c r="Q187" s="289">
        <v>0</v>
      </c>
      <c r="R187" s="289">
        <f>Q187*H187</f>
        <v>0</v>
      </c>
      <c r="S187" s="289">
        <v>0</v>
      </c>
      <c r="T187" s="2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93</v>
      </c>
      <c r="AT187" s="237" t="s">
        <v>154</v>
      </c>
      <c r="AU187" s="237" t="s">
        <v>87</v>
      </c>
      <c r="AY187" s="17" t="s">
        <v>152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93</v>
      </c>
      <c r="BM187" s="237" t="s">
        <v>496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67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AbG59NfXdYv5xE5aeuduHlU7WK5go6ap4UyvBOYl8bpHPSCxd3vjNwxhDGyhYTe7VRn8ch0ZB1V71P3kRNUFhA==" hashValue="lF7+Eqx8sRXgGzuwlwD8u7/3OyAehS72WPF84XlilHZQ/OlU8UD5SeuPq65AybZdrXCQgYS0dMBgVtSMIO+O+g==" algorithmName="SHA-512" password="CC35"/>
  <autoFilter ref="C120:K18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ROUND((SUM(BE118:BE141)),  2)</f>
        <v>0</v>
      </c>
      <c r="G33" s="38"/>
      <c r="H33" s="38"/>
      <c r="I33" s="164">
        <v>0.20999999999999999</v>
      </c>
      <c r="J33" s="163">
        <f>ROUND(((SUM(BE118:BE141))*I33),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ROUND((SUM(BF118:BF141)),  2)</f>
        <v>0</v>
      </c>
      <c r="G34" s="38"/>
      <c r="H34" s="38"/>
      <c r="I34" s="164">
        <v>0.14999999999999999</v>
      </c>
      <c r="J34" s="163">
        <f>ROUND(((SUM(BF118:BF141))*I34),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ROUND((SUM(BG118:BG141)),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ROUND((SUM(BH118:BH141)),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ROUND((SUM(BI118:BI141)),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4 - SO 01.4 Zátopa nádrže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VN Skalice - rekonstrukce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4 - SO 01.4 Zátopa nádrže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22</v>
      </c>
      <c r="D112" s="40"/>
      <c r="E112" s="40"/>
      <c r="F112" s="27" t="str">
        <f>F12</f>
        <v>Sebranice u Boskovic, Skalice n. Svitavou</v>
      </c>
      <c r="G112" s="40"/>
      <c r="H112" s="40"/>
      <c r="I112" s="32" t="s">
        <v>24</v>
      </c>
      <c r="J112" s="79" t="str">
        <f>IF(J12="","",J12)</f>
        <v>29. 9. 2022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26</v>
      </c>
      <c r="D114" s="40"/>
      <c r="E114" s="40"/>
      <c r="F114" s="27" t="str">
        <f>E15</f>
        <v>Povodí Moravy,s.p., Dřevařská 11, 602 00 Brno</v>
      </c>
      <c r="G114" s="40"/>
      <c r="H114" s="40"/>
      <c r="I114" s="32" t="s">
        <v>32</v>
      </c>
      <c r="J114" s="36" t="str">
        <f>E21</f>
        <v>Šindlar s.r.o., Na Brně 372/2a,500 06 Hradec Král.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>Ing. Jakub Kološ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9"/>
      <c r="B117" s="200"/>
      <c r="C117" s="201" t="s">
        <v>138</v>
      </c>
      <c r="D117" s="202" t="s">
        <v>63</v>
      </c>
      <c r="E117" s="202" t="s">
        <v>59</v>
      </c>
      <c r="F117" s="202" t="s">
        <v>60</v>
      </c>
      <c r="G117" s="202" t="s">
        <v>139</v>
      </c>
      <c r="H117" s="202" t="s">
        <v>140</v>
      </c>
      <c r="I117" s="202" t="s">
        <v>141</v>
      </c>
      <c r="J117" s="202" t="s">
        <v>127</v>
      </c>
      <c r="K117" s="203" t="s">
        <v>142</v>
      </c>
      <c r="L117" s="204"/>
      <c r="M117" s="100" t="s">
        <v>1</v>
      </c>
      <c r="N117" s="101" t="s">
        <v>42</v>
      </c>
      <c r="O117" s="101" t="s">
        <v>143</v>
      </c>
      <c r="P117" s="101" t="s">
        <v>144</v>
      </c>
      <c r="Q117" s="101" t="s">
        <v>145</v>
      </c>
      <c r="R117" s="101" t="s">
        <v>146</v>
      </c>
      <c r="S117" s="101" t="s">
        <v>147</v>
      </c>
      <c r="T117" s="102" t="s">
        <v>148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</row>
    <row r="118" s="2" customFormat="1" ht="22.8" customHeight="1">
      <c r="A118" s="38"/>
      <c r="B118" s="39"/>
      <c r="C118" s="107" t="s">
        <v>149</v>
      </c>
      <c r="D118" s="40"/>
      <c r="E118" s="40"/>
      <c r="F118" s="40"/>
      <c r="G118" s="40"/>
      <c r="H118" s="40"/>
      <c r="I118" s="40"/>
      <c r="J118" s="205">
        <f>BK118</f>
        <v>0</v>
      </c>
      <c r="K118" s="40"/>
      <c r="L118" s="44"/>
      <c r="M118" s="103"/>
      <c r="N118" s="206"/>
      <c r="O118" s="104"/>
      <c r="P118" s="207">
        <f>P119</f>
        <v>0</v>
      </c>
      <c r="Q118" s="104"/>
      <c r="R118" s="207">
        <f>R119</f>
        <v>0</v>
      </c>
      <c r="S118" s="104"/>
      <c r="T118" s="208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129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77</v>
      </c>
      <c r="E119" s="213" t="s">
        <v>150</v>
      </c>
      <c r="F119" s="213" t="s">
        <v>151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83</v>
      </c>
      <c r="AT119" s="222" t="s">
        <v>77</v>
      </c>
      <c r="AU119" s="222" t="s">
        <v>78</v>
      </c>
      <c r="AY119" s="221" t="s">
        <v>152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77</v>
      </c>
      <c r="E120" s="224" t="s">
        <v>83</v>
      </c>
      <c r="F120" s="224" t="s">
        <v>153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SUM(P121:P141)</f>
        <v>0</v>
      </c>
      <c r="Q120" s="218"/>
      <c r="R120" s="219">
        <f>SUM(R121:R141)</f>
        <v>0</v>
      </c>
      <c r="S120" s="218"/>
      <c r="T120" s="220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83</v>
      </c>
      <c r="AT120" s="222" t="s">
        <v>77</v>
      </c>
      <c r="AU120" s="222" t="s">
        <v>83</v>
      </c>
      <c r="AY120" s="221" t="s">
        <v>152</v>
      </c>
      <c r="BK120" s="223">
        <f>SUM(BK121:BK141)</f>
        <v>0</v>
      </c>
    </row>
    <row r="121" s="2" customFormat="1" ht="24.15" customHeight="1">
      <c r="A121" s="38"/>
      <c r="B121" s="39"/>
      <c r="C121" s="226" t="s">
        <v>83</v>
      </c>
      <c r="D121" s="226" t="s">
        <v>154</v>
      </c>
      <c r="E121" s="227" t="s">
        <v>498</v>
      </c>
      <c r="F121" s="228" t="s">
        <v>499</v>
      </c>
      <c r="G121" s="229" t="s">
        <v>157</v>
      </c>
      <c r="H121" s="230">
        <v>1111</v>
      </c>
      <c r="I121" s="231"/>
      <c r="J121" s="232">
        <f>ROUND(I121*H121,2)</f>
        <v>0</v>
      </c>
      <c r="K121" s="228" t="s">
        <v>158</v>
      </c>
      <c r="L121" s="44"/>
      <c r="M121" s="233" t="s">
        <v>1</v>
      </c>
      <c r="N121" s="234" t="s">
        <v>43</v>
      </c>
      <c r="O121" s="91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93</v>
      </c>
      <c r="AT121" s="237" t="s">
        <v>154</v>
      </c>
      <c r="AU121" s="237" t="s">
        <v>87</v>
      </c>
      <c r="AY121" s="17" t="s">
        <v>152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93</v>
      </c>
      <c r="BM121" s="237" t="s">
        <v>500</v>
      </c>
    </row>
    <row r="122" s="2" customFormat="1" ht="44.25" customHeight="1">
      <c r="A122" s="38"/>
      <c r="B122" s="39"/>
      <c r="C122" s="226" t="s">
        <v>87</v>
      </c>
      <c r="D122" s="226" t="s">
        <v>154</v>
      </c>
      <c r="E122" s="227" t="s">
        <v>501</v>
      </c>
      <c r="F122" s="228" t="s">
        <v>502</v>
      </c>
      <c r="G122" s="229" t="s">
        <v>164</v>
      </c>
      <c r="H122" s="230">
        <v>19645</v>
      </c>
      <c r="I122" s="231"/>
      <c r="J122" s="232">
        <f>ROUND(I122*H122,2)</f>
        <v>0</v>
      </c>
      <c r="K122" s="228" t="s">
        <v>158</v>
      </c>
      <c r="L122" s="44"/>
      <c r="M122" s="233" t="s">
        <v>1</v>
      </c>
      <c r="N122" s="234" t="s">
        <v>43</v>
      </c>
      <c r="O122" s="91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93</v>
      </c>
      <c r="AT122" s="237" t="s">
        <v>154</v>
      </c>
      <c r="AU122" s="237" t="s">
        <v>87</v>
      </c>
      <c r="AY122" s="17" t="s">
        <v>152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83</v>
      </c>
      <c r="BK122" s="238">
        <f>ROUND(I122*H122,2)</f>
        <v>0</v>
      </c>
      <c r="BL122" s="17" t="s">
        <v>93</v>
      </c>
      <c r="BM122" s="237" t="s">
        <v>503</v>
      </c>
    </row>
    <row r="123" s="13" customFormat="1">
      <c r="A123" s="13"/>
      <c r="B123" s="239"/>
      <c r="C123" s="240"/>
      <c r="D123" s="241" t="s">
        <v>160</v>
      </c>
      <c r="E123" s="242" t="s">
        <v>1</v>
      </c>
      <c r="F123" s="243" t="s">
        <v>504</v>
      </c>
      <c r="G123" s="240"/>
      <c r="H123" s="244">
        <v>19645</v>
      </c>
      <c r="I123" s="245"/>
      <c r="J123" s="240"/>
      <c r="K123" s="240"/>
      <c r="L123" s="246"/>
      <c r="M123" s="247"/>
      <c r="N123" s="248"/>
      <c r="O123" s="248"/>
      <c r="P123" s="248"/>
      <c r="Q123" s="248"/>
      <c r="R123" s="248"/>
      <c r="S123" s="248"/>
      <c r="T123" s="24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0" t="s">
        <v>160</v>
      </c>
      <c r="AU123" s="250" t="s">
        <v>87</v>
      </c>
      <c r="AV123" s="13" t="s">
        <v>87</v>
      </c>
      <c r="AW123" s="13" t="s">
        <v>34</v>
      </c>
      <c r="AX123" s="13" t="s">
        <v>83</v>
      </c>
      <c r="AY123" s="250" t="s">
        <v>152</v>
      </c>
    </row>
    <row r="124" s="2" customFormat="1" ht="33" customHeight="1">
      <c r="A124" s="38"/>
      <c r="B124" s="39"/>
      <c r="C124" s="226" t="s">
        <v>90</v>
      </c>
      <c r="D124" s="226" t="s">
        <v>154</v>
      </c>
      <c r="E124" s="227" t="s">
        <v>505</v>
      </c>
      <c r="F124" s="228" t="s">
        <v>506</v>
      </c>
      <c r="G124" s="229" t="s">
        <v>164</v>
      </c>
      <c r="H124" s="230">
        <v>164.5</v>
      </c>
      <c r="I124" s="231"/>
      <c r="J124" s="232">
        <f>ROUND(I124*H124,2)</f>
        <v>0</v>
      </c>
      <c r="K124" s="228" t="s">
        <v>158</v>
      </c>
      <c r="L124" s="44"/>
      <c r="M124" s="233" t="s">
        <v>1</v>
      </c>
      <c r="N124" s="234" t="s">
        <v>43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93</v>
      </c>
      <c r="AT124" s="237" t="s">
        <v>154</v>
      </c>
      <c r="AU124" s="237" t="s">
        <v>87</v>
      </c>
      <c r="AY124" s="17" t="s">
        <v>152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93</v>
      </c>
      <c r="BM124" s="237" t="s">
        <v>507</v>
      </c>
    </row>
    <row r="125" s="13" customFormat="1">
      <c r="A125" s="13"/>
      <c r="B125" s="239"/>
      <c r="C125" s="240"/>
      <c r="D125" s="241" t="s">
        <v>160</v>
      </c>
      <c r="E125" s="242" t="s">
        <v>1</v>
      </c>
      <c r="F125" s="243" t="s">
        <v>508</v>
      </c>
      <c r="G125" s="240"/>
      <c r="H125" s="244">
        <v>164.5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160</v>
      </c>
      <c r="AU125" s="250" t="s">
        <v>87</v>
      </c>
      <c r="AV125" s="13" t="s">
        <v>87</v>
      </c>
      <c r="AW125" s="13" t="s">
        <v>34</v>
      </c>
      <c r="AX125" s="13" t="s">
        <v>83</v>
      </c>
      <c r="AY125" s="250" t="s">
        <v>152</v>
      </c>
    </row>
    <row r="126" s="2" customFormat="1" ht="37.8" customHeight="1">
      <c r="A126" s="38"/>
      <c r="B126" s="39"/>
      <c r="C126" s="226" t="s">
        <v>93</v>
      </c>
      <c r="D126" s="226" t="s">
        <v>154</v>
      </c>
      <c r="E126" s="227" t="s">
        <v>190</v>
      </c>
      <c r="F126" s="228" t="s">
        <v>509</v>
      </c>
      <c r="G126" s="229" t="s">
        <v>176</v>
      </c>
      <c r="H126" s="230">
        <v>30959.099999999999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43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93</v>
      </c>
      <c r="AT126" s="237" t="s">
        <v>154</v>
      </c>
      <c r="AU126" s="237" t="s">
        <v>87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93</v>
      </c>
      <c r="BM126" s="237" t="s">
        <v>510</v>
      </c>
    </row>
    <row r="127" s="2" customFormat="1">
      <c r="A127" s="38"/>
      <c r="B127" s="39"/>
      <c r="C127" s="40"/>
      <c r="D127" s="241" t="s">
        <v>193</v>
      </c>
      <c r="E127" s="40"/>
      <c r="F127" s="282" t="s">
        <v>511</v>
      </c>
      <c r="G127" s="40"/>
      <c r="H127" s="40"/>
      <c r="I127" s="283"/>
      <c r="J127" s="40"/>
      <c r="K127" s="40"/>
      <c r="L127" s="44"/>
      <c r="M127" s="284"/>
      <c r="N127" s="28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193</v>
      </c>
      <c r="AU127" s="17" t="s">
        <v>87</v>
      </c>
    </row>
    <row r="128" s="15" customFormat="1">
      <c r="A128" s="15"/>
      <c r="B128" s="272"/>
      <c r="C128" s="273"/>
      <c r="D128" s="241" t="s">
        <v>160</v>
      </c>
      <c r="E128" s="274" t="s">
        <v>1</v>
      </c>
      <c r="F128" s="275" t="s">
        <v>512</v>
      </c>
      <c r="G128" s="273"/>
      <c r="H128" s="274" t="s">
        <v>1</v>
      </c>
      <c r="I128" s="276"/>
      <c r="J128" s="273"/>
      <c r="K128" s="273"/>
      <c r="L128" s="277"/>
      <c r="M128" s="278"/>
      <c r="N128" s="279"/>
      <c r="O128" s="279"/>
      <c r="P128" s="279"/>
      <c r="Q128" s="279"/>
      <c r="R128" s="279"/>
      <c r="S128" s="279"/>
      <c r="T128" s="28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1" t="s">
        <v>160</v>
      </c>
      <c r="AU128" s="281" t="s">
        <v>87</v>
      </c>
      <c r="AV128" s="15" t="s">
        <v>83</v>
      </c>
      <c r="AW128" s="15" t="s">
        <v>34</v>
      </c>
      <c r="AX128" s="15" t="s">
        <v>78</v>
      </c>
      <c r="AY128" s="281" t="s">
        <v>152</v>
      </c>
    </row>
    <row r="129" s="15" customFormat="1">
      <c r="A129" s="15"/>
      <c r="B129" s="272"/>
      <c r="C129" s="273"/>
      <c r="D129" s="241" t="s">
        <v>160</v>
      </c>
      <c r="E129" s="274" t="s">
        <v>1</v>
      </c>
      <c r="F129" s="275" t="s">
        <v>513</v>
      </c>
      <c r="G129" s="273"/>
      <c r="H129" s="274" t="s">
        <v>1</v>
      </c>
      <c r="I129" s="276"/>
      <c r="J129" s="273"/>
      <c r="K129" s="273"/>
      <c r="L129" s="277"/>
      <c r="M129" s="278"/>
      <c r="N129" s="279"/>
      <c r="O129" s="279"/>
      <c r="P129" s="279"/>
      <c r="Q129" s="279"/>
      <c r="R129" s="279"/>
      <c r="S129" s="279"/>
      <c r="T129" s="28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1" t="s">
        <v>160</v>
      </c>
      <c r="AU129" s="281" t="s">
        <v>87</v>
      </c>
      <c r="AV129" s="15" t="s">
        <v>83</v>
      </c>
      <c r="AW129" s="15" t="s">
        <v>34</v>
      </c>
      <c r="AX129" s="15" t="s">
        <v>78</v>
      </c>
      <c r="AY129" s="281" t="s">
        <v>152</v>
      </c>
    </row>
    <row r="130" s="15" customFormat="1">
      <c r="A130" s="15"/>
      <c r="B130" s="272"/>
      <c r="C130" s="273"/>
      <c r="D130" s="241" t="s">
        <v>160</v>
      </c>
      <c r="E130" s="274" t="s">
        <v>1</v>
      </c>
      <c r="F130" s="275" t="s">
        <v>514</v>
      </c>
      <c r="G130" s="273"/>
      <c r="H130" s="274" t="s">
        <v>1</v>
      </c>
      <c r="I130" s="276"/>
      <c r="J130" s="273"/>
      <c r="K130" s="273"/>
      <c r="L130" s="277"/>
      <c r="M130" s="278"/>
      <c r="N130" s="279"/>
      <c r="O130" s="279"/>
      <c r="P130" s="279"/>
      <c r="Q130" s="279"/>
      <c r="R130" s="279"/>
      <c r="S130" s="279"/>
      <c r="T130" s="28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1" t="s">
        <v>160</v>
      </c>
      <c r="AU130" s="281" t="s">
        <v>87</v>
      </c>
      <c r="AV130" s="15" t="s">
        <v>83</v>
      </c>
      <c r="AW130" s="15" t="s">
        <v>34</v>
      </c>
      <c r="AX130" s="15" t="s">
        <v>78</v>
      </c>
      <c r="AY130" s="281" t="s">
        <v>152</v>
      </c>
    </row>
    <row r="131" s="15" customFormat="1">
      <c r="A131" s="15"/>
      <c r="B131" s="272"/>
      <c r="C131" s="273"/>
      <c r="D131" s="241" t="s">
        <v>160</v>
      </c>
      <c r="E131" s="274" t="s">
        <v>1</v>
      </c>
      <c r="F131" s="275" t="s">
        <v>515</v>
      </c>
      <c r="G131" s="273"/>
      <c r="H131" s="274" t="s">
        <v>1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160</v>
      </c>
      <c r="AU131" s="281" t="s">
        <v>87</v>
      </c>
      <c r="AV131" s="15" t="s">
        <v>83</v>
      </c>
      <c r="AW131" s="15" t="s">
        <v>34</v>
      </c>
      <c r="AX131" s="15" t="s">
        <v>78</v>
      </c>
      <c r="AY131" s="281" t="s">
        <v>152</v>
      </c>
    </row>
    <row r="132" s="15" customFormat="1">
      <c r="A132" s="15"/>
      <c r="B132" s="272"/>
      <c r="C132" s="273"/>
      <c r="D132" s="241" t="s">
        <v>160</v>
      </c>
      <c r="E132" s="274" t="s">
        <v>1</v>
      </c>
      <c r="F132" s="275" t="s">
        <v>516</v>
      </c>
      <c r="G132" s="273"/>
      <c r="H132" s="274" t="s">
        <v>1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160</v>
      </c>
      <c r="AU132" s="281" t="s">
        <v>87</v>
      </c>
      <c r="AV132" s="15" t="s">
        <v>83</v>
      </c>
      <c r="AW132" s="15" t="s">
        <v>34</v>
      </c>
      <c r="AX132" s="15" t="s">
        <v>78</v>
      </c>
      <c r="AY132" s="281" t="s">
        <v>152</v>
      </c>
    </row>
    <row r="133" s="15" customFormat="1">
      <c r="A133" s="15"/>
      <c r="B133" s="272"/>
      <c r="C133" s="273"/>
      <c r="D133" s="241" t="s">
        <v>160</v>
      </c>
      <c r="E133" s="274" t="s">
        <v>1</v>
      </c>
      <c r="F133" s="275" t="s">
        <v>517</v>
      </c>
      <c r="G133" s="273"/>
      <c r="H133" s="274" t="s">
        <v>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1" t="s">
        <v>160</v>
      </c>
      <c r="AU133" s="281" t="s">
        <v>87</v>
      </c>
      <c r="AV133" s="15" t="s">
        <v>83</v>
      </c>
      <c r="AW133" s="15" t="s">
        <v>34</v>
      </c>
      <c r="AX133" s="15" t="s">
        <v>78</v>
      </c>
      <c r="AY133" s="281" t="s">
        <v>152</v>
      </c>
    </row>
    <row r="134" s="15" customFormat="1">
      <c r="A134" s="15"/>
      <c r="B134" s="272"/>
      <c r="C134" s="273"/>
      <c r="D134" s="241" t="s">
        <v>160</v>
      </c>
      <c r="E134" s="274" t="s">
        <v>1</v>
      </c>
      <c r="F134" s="275" t="s">
        <v>518</v>
      </c>
      <c r="G134" s="273"/>
      <c r="H134" s="274" t="s">
        <v>1</v>
      </c>
      <c r="I134" s="276"/>
      <c r="J134" s="273"/>
      <c r="K134" s="273"/>
      <c r="L134" s="277"/>
      <c r="M134" s="278"/>
      <c r="N134" s="279"/>
      <c r="O134" s="279"/>
      <c r="P134" s="279"/>
      <c r="Q134" s="279"/>
      <c r="R134" s="279"/>
      <c r="S134" s="279"/>
      <c r="T134" s="28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1" t="s">
        <v>160</v>
      </c>
      <c r="AU134" s="281" t="s">
        <v>87</v>
      </c>
      <c r="AV134" s="15" t="s">
        <v>83</v>
      </c>
      <c r="AW134" s="15" t="s">
        <v>34</v>
      </c>
      <c r="AX134" s="15" t="s">
        <v>78</v>
      </c>
      <c r="AY134" s="281" t="s">
        <v>152</v>
      </c>
    </row>
    <row r="135" s="15" customFormat="1">
      <c r="A135" s="15"/>
      <c r="B135" s="272"/>
      <c r="C135" s="273"/>
      <c r="D135" s="241" t="s">
        <v>160</v>
      </c>
      <c r="E135" s="274" t="s">
        <v>1</v>
      </c>
      <c r="F135" s="275" t="s">
        <v>519</v>
      </c>
      <c r="G135" s="273"/>
      <c r="H135" s="274" t="s">
        <v>1</v>
      </c>
      <c r="I135" s="276"/>
      <c r="J135" s="273"/>
      <c r="K135" s="273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160</v>
      </c>
      <c r="AU135" s="281" t="s">
        <v>87</v>
      </c>
      <c r="AV135" s="15" t="s">
        <v>83</v>
      </c>
      <c r="AW135" s="15" t="s">
        <v>34</v>
      </c>
      <c r="AX135" s="15" t="s">
        <v>78</v>
      </c>
      <c r="AY135" s="281" t="s">
        <v>152</v>
      </c>
    </row>
    <row r="136" s="15" customFormat="1">
      <c r="A136" s="15"/>
      <c r="B136" s="272"/>
      <c r="C136" s="273"/>
      <c r="D136" s="241" t="s">
        <v>160</v>
      </c>
      <c r="E136" s="274" t="s">
        <v>1</v>
      </c>
      <c r="F136" s="275" t="s">
        <v>520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160</v>
      </c>
      <c r="AU136" s="281" t="s">
        <v>87</v>
      </c>
      <c r="AV136" s="15" t="s">
        <v>83</v>
      </c>
      <c r="AW136" s="15" t="s">
        <v>34</v>
      </c>
      <c r="AX136" s="15" t="s">
        <v>78</v>
      </c>
      <c r="AY136" s="281" t="s">
        <v>152</v>
      </c>
    </row>
    <row r="137" s="13" customFormat="1">
      <c r="A137" s="13"/>
      <c r="B137" s="239"/>
      <c r="C137" s="240"/>
      <c r="D137" s="241" t="s">
        <v>160</v>
      </c>
      <c r="E137" s="242" t="s">
        <v>1</v>
      </c>
      <c r="F137" s="243" t="s">
        <v>521</v>
      </c>
      <c r="G137" s="240"/>
      <c r="H137" s="244">
        <v>30959.099999999999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160</v>
      </c>
      <c r="AU137" s="250" t="s">
        <v>87</v>
      </c>
      <c r="AV137" s="13" t="s">
        <v>87</v>
      </c>
      <c r="AW137" s="13" t="s">
        <v>34</v>
      </c>
      <c r="AX137" s="13" t="s">
        <v>83</v>
      </c>
      <c r="AY137" s="250" t="s">
        <v>152</v>
      </c>
    </row>
    <row r="138" s="2" customFormat="1" ht="16.5" customHeight="1">
      <c r="A138" s="38"/>
      <c r="B138" s="39"/>
      <c r="C138" s="226" t="s">
        <v>96</v>
      </c>
      <c r="D138" s="226" t="s">
        <v>154</v>
      </c>
      <c r="E138" s="227" t="s">
        <v>522</v>
      </c>
      <c r="F138" s="228" t="s">
        <v>523</v>
      </c>
      <c r="G138" s="229" t="s">
        <v>325</v>
      </c>
      <c r="H138" s="230">
        <v>10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43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93</v>
      </c>
      <c r="AT138" s="237" t="s">
        <v>154</v>
      </c>
      <c r="AU138" s="237" t="s">
        <v>87</v>
      </c>
      <c r="AY138" s="17" t="s">
        <v>152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93</v>
      </c>
      <c r="BM138" s="237" t="s">
        <v>524</v>
      </c>
    </row>
    <row r="139" s="13" customFormat="1">
      <c r="A139" s="13"/>
      <c r="B139" s="239"/>
      <c r="C139" s="240"/>
      <c r="D139" s="241" t="s">
        <v>160</v>
      </c>
      <c r="E139" s="242" t="s">
        <v>1</v>
      </c>
      <c r="F139" s="243" t="s">
        <v>525</v>
      </c>
      <c r="G139" s="240"/>
      <c r="H139" s="244">
        <v>10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160</v>
      </c>
      <c r="AU139" s="250" t="s">
        <v>87</v>
      </c>
      <c r="AV139" s="13" t="s">
        <v>87</v>
      </c>
      <c r="AW139" s="13" t="s">
        <v>34</v>
      </c>
      <c r="AX139" s="13" t="s">
        <v>83</v>
      </c>
      <c r="AY139" s="250" t="s">
        <v>152</v>
      </c>
    </row>
    <row r="140" s="2" customFormat="1" ht="44.25" customHeight="1">
      <c r="A140" s="38"/>
      <c r="B140" s="39"/>
      <c r="C140" s="226" t="s">
        <v>99</v>
      </c>
      <c r="D140" s="226" t="s">
        <v>154</v>
      </c>
      <c r="E140" s="227" t="s">
        <v>203</v>
      </c>
      <c r="F140" s="228" t="s">
        <v>204</v>
      </c>
      <c r="G140" s="229" t="s">
        <v>164</v>
      </c>
      <c r="H140" s="230">
        <v>19645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43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93</v>
      </c>
      <c r="AT140" s="237" t="s">
        <v>154</v>
      </c>
      <c r="AU140" s="237" t="s">
        <v>87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93</v>
      </c>
      <c r="BM140" s="237" t="s">
        <v>526</v>
      </c>
    </row>
    <row r="141" s="13" customFormat="1">
      <c r="A141" s="13"/>
      <c r="B141" s="239"/>
      <c r="C141" s="240"/>
      <c r="D141" s="241" t="s">
        <v>160</v>
      </c>
      <c r="E141" s="242" t="s">
        <v>1</v>
      </c>
      <c r="F141" s="243" t="s">
        <v>504</v>
      </c>
      <c r="G141" s="240"/>
      <c r="H141" s="244">
        <v>19645</v>
      </c>
      <c r="I141" s="245"/>
      <c r="J141" s="240"/>
      <c r="K141" s="240"/>
      <c r="L141" s="246"/>
      <c r="M141" s="291"/>
      <c r="N141" s="292"/>
      <c r="O141" s="292"/>
      <c r="P141" s="292"/>
      <c r="Q141" s="292"/>
      <c r="R141" s="292"/>
      <c r="S141" s="292"/>
      <c r="T141" s="2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160</v>
      </c>
      <c r="AU141" s="250" t="s">
        <v>87</v>
      </c>
      <c r="AV141" s="13" t="s">
        <v>87</v>
      </c>
      <c r="AW141" s="13" t="s">
        <v>34</v>
      </c>
      <c r="AX141" s="13" t="s">
        <v>83</v>
      </c>
      <c r="AY141" s="250" t="s">
        <v>152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ll1hwnnGiVo0mE3VVmgH1CLpBd0YZKJtG0CTVGx1U3DQKCXPIYOQJvnzoj0NG8v/07KdEwG4A/STO8G5IXd5qw==" hashValue="PcdJh2sB4Jsh9UYGaPxBK5HjPHg3OxrKEkU93vNS00EEh4NISsmDkHd7JII0vsNnmsw1WGR3wXePjY2nGIGGhA==" algorithmName="SHA-512" password="CC35"/>
  <autoFilter ref="C117:K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527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ROUND((SUM(BE122:BE166)),  2)</f>
        <v>0</v>
      </c>
      <c r="G33" s="38"/>
      <c r="H33" s="38"/>
      <c r="I33" s="164">
        <v>0.20999999999999999</v>
      </c>
      <c r="J33" s="163">
        <f>ROUND(((SUM(BE122:BE166))*I33),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ROUND((SUM(BF122:BF166)),  2)</f>
        <v>0</v>
      </c>
      <c r="G34" s="38"/>
      <c r="H34" s="38"/>
      <c r="I34" s="164">
        <v>0.14999999999999999</v>
      </c>
      <c r="J34" s="163">
        <f>ROUND(((SUM(BF122:BF166))*I34),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ROUND((SUM(BG122:BG166)),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ROUND((SUM(BH122:BH166)),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ROUND((SUM(BI122:BI166)),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5 - SO 01.5 Loviště a kádiště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351</v>
      </c>
      <c r="E99" s="196"/>
      <c r="F99" s="196"/>
      <c r="G99" s="196"/>
      <c r="H99" s="196"/>
      <c r="I99" s="196"/>
      <c r="J99" s="197">
        <f>J130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133</v>
      </c>
      <c r="E100" s="196"/>
      <c r="F100" s="196"/>
      <c r="G100" s="196"/>
      <c r="H100" s="196"/>
      <c r="I100" s="196"/>
      <c r="J100" s="197">
        <f>J141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134</v>
      </c>
      <c r="E101" s="196"/>
      <c r="F101" s="196"/>
      <c r="G101" s="196"/>
      <c r="H101" s="196"/>
      <c r="I101" s="196"/>
      <c r="J101" s="197">
        <f>J160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136</v>
      </c>
      <c r="E102" s="196"/>
      <c r="F102" s="196"/>
      <c r="G102" s="196"/>
      <c r="H102" s="196"/>
      <c r="I102" s="196"/>
      <c r="J102" s="197">
        <f>J165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VN Skalice - rekonstrukce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5 - SO 01.5 Loviště a kádiště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22</v>
      </c>
      <c r="D116" s="40"/>
      <c r="E116" s="40"/>
      <c r="F116" s="27" t="str">
        <f>F12</f>
        <v>Sebranice u Boskovic, Skalice n. Svitavou</v>
      </c>
      <c r="G116" s="40"/>
      <c r="H116" s="40"/>
      <c r="I116" s="32" t="s">
        <v>24</v>
      </c>
      <c r="J116" s="79" t="str">
        <f>IF(J12="","",J12)</f>
        <v>29. 9. 2022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26</v>
      </c>
      <c r="D118" s="40"/>
      <c r="E118" s="40"/>
      <c r="F118" s="27" t="str">
        <f>E15</f>
        <v>Povodí Moravy,s.p., Dřevařská 11, 602 00 Brno</v>
      </c>
      <c r="G118" s="40"/>
      <c r="H118" s="40"/>
      <c r="I118" s="32" t="s">
        <v>32</v>
      </c>
      <c r="J118" s="36" t="str">
        <f>E21</f>
        <v>Šindlar s.r.o., Na Brně 372/2a,500 06 Hradec Král.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Jakub Kološ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138</v>
      </c>
      <c r="D121" s="202" t="s">
        <v>63</v>
      </c>
      <c r="E121" s="202" t="s">
        <v>59</v>
      </c>
      <c r="F121" s="202" t="s">
        <v>60</v>
      </c>
      <c r="G121" s="202" t="s">
        <v>139</v>
      </c>
      <c r="H121" s="202" t="s">
        <v>140</v>
      </c>
      <c r="I121" s="202" t="s">
        <v>141</v>
      </c>
      <c r="J121" s="202" t="s">
        <v>127</v>
      </c>
      <c r="K121" s="203" t="s">
        <v>142</v>
      </c>
      <c r="L121" s="204"/>
      <c r="M121" s="100" t="s">
        <v>1</v>
      </c>
      <c r="N121" s="101" t="s">
        <v>42</v>
      </c>
      <c r="O121" s="101" t="s">
        <v>143</v>
      </c>
      <c r="P121" s="101" t="s">
        <v>144</v>
      </c>
      <c r="Q121" s="101" t="s">
        <v>145</v>
      </c>
      <c r="R121" s="101" t="s">
        <v>146</v>
      </c>
      <c r="S121" s="101" t="s">
        <v>147</v>
      </c>
      <c r="T121" s="102" t="s">
        <v>148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149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375.22639999999996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77</v>
      </c>
      <c r="E123" s="213" t="s">
        <v>150</v>
      </c>
      <c r="F123" s="213" t="s">
        <v>151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P124+P130+P141+P160+P165</f>
        <v>0</v>
      </c>
      <c r="Q123" s="218"/>
      <c r="R123" s="219">
        <f>R124+R130+R141+R160+R165</f>
        <v>375.22639999999996</v>
      </c>
      <c r="S123" s="218"/>
      <c r="T123" s="220">
        <f>T124+T130+T141+T160+T165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78</v>
      </c>
      <c r="AY123" s="221" t="s">
        <v>152</v>
      </c>
      <c r="BK123" s="223">
        <f>BK124+BK130+BK141+BK160+BK165</f>
        <v>0</v>
      </c>
    </row>
    <row r="124" s="12" customFormat="1" ht="22.8" customHeight="1">
      <c r="A124" s="12"/>
      <c r="B124" s="210"/>
      <c r="C124" s="211"/>
      <c r="D124" s="212" t="s">
        <v>77</v>
      </c>
      <c r="E124" s="224" t="s">
        <v>83</v>
      </c>
      <c r="F124" s="224" t="s">
        <v>153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SUM(P125:P129)</f>
        <v>0</v>
      </c>
      <c r="Q124" s="218"/>
      <c r="R124" s="219">
        <f>SUM(R125:R129)</f>
        <v>0</v>
      </c>
      <c r="S124" s="218"/>
      <c r="T124" s="22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77</v>
      </c>
      <c r="AU124" s="222" t="s">
        <v>83</v>
      </c>
      <c r="AY124" s="221" t="s">
        <v>152</v>
      </c>
      <c r="BK124" s="223">
        <f>SUM(BK125:BK129)</f>
        <v>0</v>
      </c>
    </row>
    <row r="125" s="2" customFormat="1" ht="44.25" customHeight="1">
      <c r="A125" s="38"/>
      <c r="B125" s="39"/>
      <c r="C125" s="226" t="s">
        <v>83</v>
      </c>
      <c r="D125" s="226" t="s">
        <v>154</v>
      </c>
      <c r="E125" s="227" t="s">
        <v>528</v>
      </c>
      <c r="F125" s="228" t="s">
        <v>529</v>
      </c>
      <c r="G125" s="229" t="s">
        <v>164</v>
      </c>
      <c r="H125" s="230">
        <v>90</v>
      </c>
      <c r="I125" s="231"/>
      <c r="J125" s="232">
        <f>ROUND(I125*H125,2)</f>
        <v>0</v>
      </c>
      <c r="K125" s="228" t="s">
        <v>158</v>
      </c>
      <c r="L125" s="44"/>
      <c r="M125" s="233" t="s">
        <v>1</v>
      </c>
      <c r="N125" s="234" t="s">
        <v>43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93</v>
      </c>
      <c r="AT125" s="237" t="s">
        <v>154</v>
      </c>
      <c r="AU125" s="237" t="s">
        <v>87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93</v>
      </c>
      <c r="BM125" s="237" t="s">
        <v>530</v>
      </c>
    </row>
    <row r="126" s="13" customFormat="1">
      <c r="A126" s="13"/>
      <c r="B126" s="239"/>
      <c r="C126" s="240"/>
      <c r="D126" s="241" t="s">
        <v>160</v>
      </c>
      <c r="E126" s="242" t="s">
        <v>1</v>
      </c>
      <c r="F126" s="243" t="s">
        <v>531</v>
      </c>
      <c r="G126" s="240"/>
      <c r="H126" s="244">
        <v>90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160</v>
      </c>
      <c r="AU126" s="250" t="s">
        <v>87</v>
      </c>
      <c r="AV126" s="13" t="s">
        <v>87</v>
      </c>
      <c r="AW126" s="13" t="s">
        <v>34</v>
      </c>
      <c r="AX126" s="13" t="s">
        <v>83</v>
      </c>
      <c r="AY126" s="250" t="s">
        <v>152</v>
      </c>
    </row>
    <row r="127" s="2" customFormat="1" ht="33" customHeight="1">
      <c r="A127" s="38"/>
      <c r="B127" s="39"/>
      <c r="C127" s="226" t="s">
        <v>87</v>
      </c>
      <c r="D127" s="226" t="s">
        <v>154</v>
      </c>
      <c r="E127" s="227" t="s">
        <v>532</v>
      </c>
      <c r="F127" s="228" t="s">
        <v>533</v>
      </c>
      <c r="G127" s="229" t="s">
        <v>176</v>
      </c>
      <c r="H127" s="230">
        <v>162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43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93</v>
      </c>
      <c r="AT127" s="237" t="s">
        <v>154</v>
      </c>
      <c r="AU127" s="237" t="s">
        <v>87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93</v>
      </c>
      <c r="BM127" s="237" t="s">
        <v>534</v>
      </c>
    </row>
    <row r="128" s="2" customFormat="1">
      <c r="A128" s="38"/>
      <c r="B128" s="39"/>
      <c r="C128" s="40"/>
      <c r="D128" s="241" t="s">
        <v>193</v>
      </c>
      <c r="E128" s="40"/>
      <c r="F128" s="282" t="s">
        <v>535</v>
      </c>
      <c r="G128" s="40"/>
      <c r="H128" s="40"/>
      <c r="I128" s="283"/>
      <c r="J128" s="40"/>
      <c r="K128" s="40"/>
      <c r="L128" s="44"/>
      <c r="M128" s="284"/>
      <c r="N128" s="28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193</v>
      </c>
      <c r="AU128" s="17" t="s">
        <v>87</v>
      </c>
    </row>
    <row r="129" s="13" customFormat="1">
      <c r="A129" s="13"/>
      <c r="B129" s="239"/>
      <c r="C129" s="240"/>
      <c r="D129" s="241" t="s">
        <v>160</v>
      </c>
      <c r="E129" s="242" t="s">
        <v>1</v>
      </c>
      <c r="F129" s="243" t="s">
        <v>536</v>
      </c>
      <c r="G129" s="240"/>
      <c r="H129" s="244">
        <v>162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160</v>
      </c>
      <c r="AU129" s="250" t="s">
        <v>87</v>
      </c>
      <c r="AV129" s="13" t="s">
        <v>87</v>
      </c>
      <c r="AW129" s="13" t="s">
        <v>34</v>
      </c>
      <c r="AX129" s="13" t="s">
        <v>83</v>
      </c>
      <c r="AY129" s="250" t="s">
        <v>152</v>
      </c>
    </row>
    <row r="130" s="12" customFormat="1" ht="22.8" customHeight="1">
      <c r="A130" s="12"/>
      <c r="B130" s="210"/>
      <c r="C130" s="211"/>
      <c r="D130" s="212" t="s">
        <v>77</v>
      </c>
      <c r="E130" s="224" t="s">
        <v>90</v>
      </c>
      <c r="F130" s="224" t="s">
        <v>375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SUM(P131:P140)</f>
        <v>0</v>
      </c>
      <c r="Q130" s="218"/>
      <c r="R130" s="219">
        <f>SUM(R131:R140)</f>
        <v>0</v>
      </c>
      <c r="S130" s="218"/>
      <c r="T130" s="220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77</v>
      </c>
      <c r="AU130" s="222" t="s">
        <v>83</v>
      </c>
      <c r="AY130" s="221" t="s">
        <v>152</v>
      </c>
      <c r="BK130" s="223">
        <f>SUM(BK131:BK140)</f>
        <v>0</v>
      </c>
    </row>
    <row r="131" s="2" customFormat="1" ht="76.35" customHeight="1">
      <c r="A131" s="38"/>
      <c r="B131" s="39"/>
      <c r="C131" s="226" t="s">
        <v>90</v>
      </c>
      <c r="D131" s="226" t="s">
        <v>154</v>
      </c>
      <c r="E131" s="227" t="s">
        <v>383</v>
      </c>
      <c r="F131" s="228" t="s">
        <v>384</v>
      </c>
      <c r="G131" s="229" t="s">
        <v>164</v>
      </c>
      <c r="H131" s="230">
        <v>52.57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537</v>
      </c>
    </row>
    <row r="132" s="13" customFormat="1">
      <c r="A132" s="13"/>
      <c r="B132" s="239"/>
      <c r="C132" s="240"/>
      <c r="D132" s="241" t="s">
        <v>160</v>
      </c>
      <c r="E132" s="242" t="s">
        <v>1</v>
      </c>
      <c r="F132" s="243" t="s">
        <v>538</v>
      </c>
      <c r="G132" s="240"/>
      <c r="H132" s="244">
        <v>52.57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160</v>
      </c>
      <c r="AU132" s="250" t="s">
        <v>87</v>
      </c>
      <c r="AV132" s="13" t="s">
        <v>87</v>
      </c>
      <c r="AW132" s="13" t="s">
        <v>34</v>
      </c>
      <c r="AX132" s="13" t="s">
        <v>83</v>
      </c>
      <c r="AY132" s="250" t="s">
        <v>152</v>
      </c>
    </row>
    <row r="133" s="2" customFormat="1" ht="49.05" customHeight="1">
      <c r="A133" s="38"/>
      <c r="B133" s="39"/>
      <c r="C133" s="226" t="s">
        <v>93</v>
      </c>
      <c r="D133" s="226" t="s">
        <v>154</v>
      </c>
      <c r="E133" s="227" t="s">
        <v>388</v>
      </c>
      <c r="F133" s="228" t="s">
        <v>389</v>
      </c>
      <c r="G133" s="229" t="s">
        <v>157</v>
      </c>
      <c r="H133" s="230">
        <v>131.30000000000001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43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93</v>
      </c>
      <c r="AT133" s="237" t="s">
        <v>154</v>
      </c>
      <c r="AU133" s="237" t="s">
        <v>87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93</v>
      </c>
      <c r="BM133" s="237" t="s">
        <v>539</v>
      </c>
    </row>
    <row r="134" s="13" customFormat="1">
      <c r="A134" s="13"/>
      <c r="B134" s="239"/>
      <c r="C134" s="240"/>
      <c r="D134" s="241" t="s">
        <v>160</v>
      </c>
      <c r="E134" s="242" t="s">
        <v>1</v>
      </c>
      <c r="F134" s="243" t="s">
        <v>540</v>
      </c>
      <c r="G134" s="240"/>
      <c r="H134" s="244">
        <v>131.30000000000001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160</v>
      </c>
      <c r="AU134" s="250" t="s">
        <v>87</v>
      </c>
      <c r="AV134" s="13" t="s">
        <v>87</v>
      </c>
      <c r="AW134" s="13" t="s">
        <v>34</v>
      </c>
      <c r="AX134" s="13" t="s">
        <v>83</v>
      </c>
      <c r="AY134" s="250" t="s">
        <v>152</v>
      </c>
    </row>
    <row r="135" s="2" customFormat="1" ht="49.05" customHeight="1">
      <c r="A135" s="38"/>
      <c r="B135" s="39"/>
      <c r="C135" s="226" t="s">
        <v>96</v>
      </c>
      <c r="D135" s="226" t="s">
        <v>154</v>
      </c>
      <c r="E135" s="227" t="s">
        <v>393</v>
      </c>
      <c r="F135" s="228" t="s">
        <v>394</v>
      </c>
      <c r="G135" s="229" t="s">
        <v>157</v>
      </c>
      <c r="H135" s="230">
        <v>131.30000000000001</v>
      </c>
      <c r="I135" s="231"/>
      <c r="J135" s="232">
        <f>ROUND(I135*H135,2)</f>
        <v>0</v>
      </c>
      <c r="K135" s="228" t="s">
        <v>158</v>
      </c>
      <c r="L135" s="44"/>
      <c r="M135" s="233" t="s">
        <v>1</v>
      </c>
      <c r="N135" s="234" t="s">
        <v>43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93</v>
      </c>
      <c r="AT135" s="237" t="s">
        <v>154</v>
      </c>
      <c r="AU135" s="237" t="s">
        <v>87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93</v>
      </c>
      <c r="BM135" s="237" t="s">
        <v>541</v>
      </c>
    </row>
    <row r="136" s="13" customFormat="1">
      <c r="A136" s="13"/>
      <c r="B136" s="239"/>
      <c r="C136" s="240"/>
      <c r="D136" s="241" t="s">
        <v>160</v>
      </c>
      <c r="E136" s="242" t="s">
        <v>1</v>
      </c>
      <c r="F136" s="243" t="s">
        <v>542</v>
      </c>
      <c r="G136" s="240"/>
      <c r="H136" s="244">
        <v>131.30000000000001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160</v>
      </c>
      <c r="AU136" s="250" t="s">
        <v>87</v>
      </c>
      <c r="AV136" s="13" t="s">
        <v>87</v>
      </c>
      <c r="AW136" s="13" t="s">
        <v>34</v>
      </c>
      <c r="AX136" s="13" t="s">
        <v>83</v>
      </c>
      <c r="AY136" s="250" t="s">
        <v>152</v>
      </c>
    </row>
    <row r="137" s="2" customFormat="1" ht="90" customHeight="1">
      <c r="A137" s="38"/>
      <c r="B137" s="39"/>
      <c r="C137" s="226" t="s">
        <v>99</v>
      </c>
      <c r="D137" s="226" t="s">
        <v>154</v>
      </c>
      <c r="E137" s="227" t="s">
        <v>465</v>
      </c>
      <c r="F137" s="228" t="s">
        <v>466</v>
      </c>
      <c r="G137" s="229" t="s">
        <v>176</v>
      </c>
      <c r="H137" s="230">
        <v>0.90600000000000003</v>
      </c>
      <c r="I137" s="231"/>
      <c r="J137" s="232">
        <f>ROUND(I137*H137,2)</f>
        <v>0</v>
      </c>
      <c r="K137" s="228" t="s">
        <v>158</v>
      </c>
      <c r="L137" s="44"/>
      <c r="M137" s="233" t="s">
        <v>1</v>
      </c>
      <c r="N137" s="234" t="s">
        <v>43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93</v>
      </c>
      <c r="AT137" s="237" t="s">
        <v>154</v>
      </c>
      <c r="AU137" s="237" t="s">
        <v>87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93</v>
      </c>
      <c r="BM137" s="237" t="s">
        <v>543</v>
      </c>
    </row>
    <row r="138" s="13" customFormat="1">
      <c r="A138" s="13"/>
      <c r="B138" s="239"/>
      <c r="C138" s="240"/>
      <c r="D138" s="241" t="s">
        <v>160</v>
      </c>
      <c r="E138" s="242" t="s">
        <v>1</v>
      </c>
      <c r="F138" s="243" t="s">
        <v>544</v>
      </c>
      <c r="G138" s="240"/>
      <c r="H138" s="244">
        <v>0.90600000000000003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160</v>
      </c>
      <c r="AU138" s="250" t="s">
        <v>87</v>
      </c>
      <c r="AV138" s="13" t="s">
        <v>87</v>
      </c>
      <c r="AW138" s="13" t="s">
        <v>34</v>
      </c>
      <c r="AX138" s="13" t="s">
        <v>83</v>
      </c>
      <c r="AY138" s="250" t="s">
        <v>152</v>
      </c>
    </row>
    <row r="139" s="15" customFormat="1">
      <c r="A139" s="15"/>
      <c r="B139" s="272"/>
      <c r="C139" s="273"/>
      <c r="D139" s="241" t="s">
        <v>160</v>
      </c>
      <c r="E139" s="274" t="s">
        <v>1</v>
      </c>
      <c r="F139" s="275" t="s">
        <v>469</v>
      </c>
      <c r="G139" s="273"/>
      <c r="H139" s="274" t="s">
        <v>1</v>
      </c>
      <c r="I139" s="276"/>
      <c r="J139" s="273"/>
      <c r="K139" s="273"/>
      <c r="L139" s="277"/>
      <c r="M139" s="278"/>
      <c r="N139" s="279"/>
      <c r="O139" s="279"/>
      <c r="P139" s="279"/>
      <c r="Q139" s="279"/>
      <c r="R139" s="279"/>
      <c r="S139" s="279"/>
      <c r="T139" s="28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1" t="s">
        <v>160</v>
      </c>
      <c r="AU139" s="281" t="s">
        <v>87</v>
      </c>
      <c r="AV139" s="15" t="s">
        <v>83</v>
      </c>
      <c r="AW139" s="15" t="s">
        <v>34</v>
      </c>
      <c r="AX139" s="15" t="s">
        <v>78</v>
      </c>
      <c r="AY139" s="281" t="s">
        <v>152</v>
      </c>
    </row>
    <row r="140" s="15" customFormat="1">
      <c r="A140" s="15"/>
      <c r="B140" s="272"/>
      <c r="C140" s="273"/>
      <c r="D140" s="241" t="s">
        <v>160</v>
      </c>
      <c r="E140" s="274" t="s">
        <v>1</v>
      </c>
      <c r="F140" s="275" t="s">
        <v>470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160</v>
      </c>
      <c r="AU140" s="281" t="s">
        <v>87</v>
      </c>
      <c r="AV140" s="15" t="s">
        <v>83</v>
      </c>
      <c r="AW140" s="15" t="s">
        <v>34</v>
      </c>
      <c r="AX140" s="15" t="s">
        <v>78</v>
      </c>
      <c r="AY140" s="281" t="s">
        <v>152</v>
      </c>
    </row>
    <row r="141" s="12" customFormat="1" ht="22.8" customHeight="1">
      <c r="A141" s="12"/>
      <c r="B141" s="210"/>
      <c r="C141" s="211"/>
      <c r="D141" s="212" t="s">
        <v>77</v>
      </c>
      <c r="E141" s="224" t="s">
        <v>93</v>
      </c>
      <c r="F141" s="224" t="s">
        <v>265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SUM(P142:P159)</f>
        <v>0</v>
      </c>
      <c r="Q141" s="218"/>
      <c r="R141" s="219">
        <f>SUM(R142:R159)</f>
        <v>367.13039999999995</v>
      </c>
      <c r="S141" s="218"/>
      <c r="T141" s="220">
        <f>SUM(T142:T159)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77</v>
      </c>
      <c r="AU141" s="222" t="s">
        <v>83</v>
      </c>
      <c r="AY141" s="221" t="s">
        <v>152</v>
      </c>
      <c r="BK141" s="223">
        <f>SUM(BK142:BK159)</f>
        <v>0</v>
      </c>
    </row>
    <row r="142" s="2" customFormat="1" ht="24.15" customHeight="1">
      <c r="A142" s="38"/>
      <c r="B142" s="39"/>
      <c r="C142" s="226" t="s">
        <v>102</v>
      </c>
      <c r="D142" s="226" t="s">
        <v>154</v>
      </c>
      <c r="E142" s="227" t="s">
        <v>471</v>
      </c>
      <c r="F142" s="228" t="s">
        <v>472</v>
      </c>
      <c r="G142" s="229" t="s">
        <v>157</v>
      </c>
      <c r="H142" s="230">
        <v>48</v>
      </c>
      <c r="I142" s="231"/>
      <c r="J142" s="232">
        <f>ROUND(I142*H142,2)</f>
        <v>0</v>
      </c>
      <c r="K142" s="228" t="s">
        <v>158</v>
      </c>
      <c r="L142" s="44"/>
      <c r="M142" s="233" t="s">
        <v>1</v>
      </c>
      <c r="N142" s="234" t="s">
        <v>43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93</v>
      </c>
      <c r="AT142" s="237" t="s">
        <v>154</v>
      </c>
      <c r="AU142" s="237" t="s">
        <v>87</v>
      </c>
      <c r="AY142" s="17" t="s">
        <v>152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93</v>
      </c>
      <c r="BM142" s="237" t="s">
        <v>545</v>
      </c>
    </row>
    <row r="143" s="13" customFormat="1">
      <c r="A143" s="13"/>
      <c r="B143" s="239"/>
      <c r="C143" s="240"/>
      <c r="D143" s="241" t="s">
        <v>160</v>
      </c>
      <c r="E143" s="242" t="s">
        <v>1</v>
      </c>
      <c r="F143" s="243" t="s">
        <v>546</v>
      </c>
      <c r="G143" s="240"/>
      <c r="H143" s="244">
        <v>48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160</v>
      </c>
      <c r="AU143" s="250" t="s">
        <v>87</v>
      </c>
      <c r="AV143" s="13" t="s">
        <v>87</v>
      </c>
      <c r="AW143" s="13" t="s">
        <v>34</v>
      </c>
      <c r="AX143" s="13" t="s">
        <v>83</v>
      </c>
      <c r="AY143" s="250" t="s">
        <v>152</v>
      </c>
    </row>
    <row r="144" s="2" customFormat="1" ht="24.15" customHeight="1">
      <c r="A144" s="38"/>
      <c r="B144" s="39"/>
      <c r="C144" s="226" t="s">
        <v>105</v>
      </c>
      <c r="D144" s="226" t="s">
        <v>154</v>
      </c>
      <c r="E144" s="227" t="s">
        <v>547</v>
      </c>
      <c r="F144" s="228" t="s">
        <v>548</v>
      </c>
      <c r="G144" s="229" t="s">
        <v>157</v>
      </c>
      <c r="H144" s="230">
        <v>240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43</v>
      </c>
      <c r="O144" s="91"/>
      <c r="P144" s="235">
        <f>O144*H144</f>
        <v>0</v>
      </c>
      <c r="Q144" s="235">
        <v>0.21251999999999999</v>
      </c>
      <c r="R144" s="235">
        <f>Q144*H144</f>
        <v>51.004799999999996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93</v>
      </c>
      <c r="AT144" s="237" t="s">
        <v>154</v>
      </c>
      <c r="AU144" s="237" t="s">
        <v>87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93</v>
      </c>
      <c r="BM144" s="237" t="s">
        <v>549</v>
      </c>
    </row>
    <row r="145" s="13" customFormat="1">
      <c r="A145" s="13"/>
      <c r="B145" s="239"/>
      <c r="C145" s="240"/>
      <c r="D145" s="241" t="s">
        <v>160</v>
      </c>
      <c r="E145" s="242" t="s">
        <v>1</v>
      </c>
      <c r="F145" s="243" t="s">
        <v>550</v>
      </c>
      <c r="G145" s="240"/>
      <c r="H145" s="244">
        <v>240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160</v>
      </c>
      <c r="AU145" s="250" t="s">
        <v>87</v>
      </c>
      <c r="AV145" s="13" t="s">
        <v>87</v>
      </c>
      <c r="AW145" s="13" t="s">
        <v>34</v>
      </c>
      <c r="AX145" s="13" t="s">
        <v>83</v>
      </c>
      <c r="AY145" s="250" t="s">
        <v>152</v>
      </c>
    </row>
    <row r="146" s="2" customFormat="1" ht="24.15" customHeight="1">
      <c r="A146" s="38"/>
      <c r="B146" s="39"/>
      <c r="C146" s="226" t="s">
        <v>118</v>
      </c>
      <c r="D146" s="226" t="s">
        <v>154</v>
      </c>
      <c r="E146" s="227" t="s">
        <v>267</v>
      </c>
      <c r="F146" s="228" t="s">
        <v>268</v>
      </c>
      <c r="G146" s="229" t="s">
        <v>157</v>
      </c>
      <c r="H146" s="230">
        <v>240</v>
      </c>
      <c r="I146" s="231"/>
      <c r="J146" s="232">
        <f>ROUND(I146*H146,2)</f>
        <v>0</v>
      </c>
      <c r="K146" s="228" t="s">
        <v>158</v>
      </c>
      <c r="L146" s="44"/>
      <c r="M146" s="233" t="s">
        <v>1</v>
      </c>
      <c r="N146" s="234" t="s">
        <v>43</v>
      </c>
      <c r="O146" s="91"/>
      <c r="P146" s="235">
        <f>O146*H146</f>
        <v>0</v>
      </c>
      <c r="Q146" s="235">
        <v>0.31879000000000002</v>
      </c>
      <c r="R146" s="235">
        <f>Q146*H146</f>
        <v>76.509600000000006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93</v>
      </c>
      <c r="AT146" s="237" t="s">
        <v>154</v>
      </c>
      <c r="AU146" s="237" t="s">
        <v>87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93</v>
      </c>
      <c r="BM146" s="237" t="s">
        <v>551</v>
      </c>
    </row>
    <row r="147" s="13" customFormat="1">
      <c r="A147" s="13"/>
      <c r="B147" s="239"/>
      <c r="C147" s="240"/>
      <c r="D147" s="241" t="s">
        <v>160</v>
      </c>
      <c r="E147" s="242" t="s">
        <v>1</v>
      </c>
      <c r="F147" s="243" t="s">
        <v>550</v>
      </c>
      <c r="G147" s="240"/>
      <c r="H147" s="244">
        <v>240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160</v>
      </c>
      <c r="AU147" s="250" t="s">
        <v>87</v>
      </c>
      <c r="AV147" s="13" t="s">
        <v>87</v>
      </c>
      <c r="AW147" s="13" t="s">
        <v>34</v>
      </c>
      <c r="AX147" s="13" t="s">
        <v>83</v>
      </c>
      <c r="AY147" s="250" t="s">
        <v>152</v>
      </c>
    </row>
    <row r="148" s="2" customFormat="1" ht="49.05" customHeight="1">
      <c r="A148" s="38"/>
      <c r="B148" s="39"/>
      <c r="C148" s="226" t="s">
        <v>215</v>
      </c>
      <c r="D148" s="226" t="s">
        <v>154</v>
      </c>
      <c r="E148" s="227" t="s">
        <v>271</v>
      </c>
      <c r="F148" s="228" t="s">
        <v>272</v>
      </c>
      <c r="G148" s="229" t="s">
        <v>157</v>
      </c>
      <c r="H148" s="230">
        <v>240</v>
      </c>
      <c r="I148" s="231"/>
      <c r="J148" s="232">
        <f>ROUND(I148*H148,2)</f>
        <v>0</v>
      </c>
      <c r="K148" s="228" t="s">
        <v>158</v>
      </c>
      <c r="L148" s="44"/>
      <c r="M148" s="233" t="s">
        <v>1</v>
      </c>
      <c r="N148" s="234" t="s">
        <v>43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93</v>
      </c>
      <c r="AT148" s="237" t="s">
        <v>154</v>
      </c>
      <c r="AU148" s="237" t="s">
        <v>87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93</v>
      </c>
      <c r="BM148" s="237" t="s">
        <v>552</v>
      </c>
    </row>
    <row r="149" s="13" customFormat="1">
      <c r="A149" s="13"/>
      <c r="B149" s="239"/>
      <c r="C149" s="240"/>
      <c r="D149" s="241" t="s">
        <v>160</v>
      </c>
      <c r="E149" s="242" t="s">
        <v>1</v>
      </c>
      <c r="F149" s="243" t="s">
        <v>553</v>
      </c>
      <c r="G149" s="240"/>
      <c r="H149" s="244">
        <v>240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160</v>
      </c>
      <c r="AU149" s="250" t="s">
        <v>87</v>
      </c>
      <c r="AV149" s="13" t="s">
        <v>87</v>
      </c>
      <c r="AW149" s="13" t="s">
        <v>34</v>
      </c>
      <c r="AX149" s="13" t="s">
        <v>83</v>
      </c>
      <c r="AY149" s="250" t="s">
        <v>152</v>
      </c>
    </row>
    <row r="150" s="2" customFormat="1" ht="16.5" customHeight="1">
      <c r="A150" s="38"/>
      <c r="B150" s="39"/>
      <c r="C150" s="262" t="s">
        <v>219</v>
      </c>
      <c r="D150" s="262" t="s">
        <v>173</v>
      </c>
      <c r="E150" s="263" t="s">
        <v>554</v>
      </c>
      <c r="F150" s="264" t="s">
        <v>555</v>
      </c>
      <c r="G150" s="265" t="s">
        <v>157</v>
      </c>
      <c r="H150" s="266">
        <v>288</v>
      </c>
      <c r="I150" s="267"/>
      <c r="J150" s="268">
        <f>ROUND(I150*H150,2)</f>
        <v>0</v>
      </c>
      <c r="K150" s="264" t="s">
        <v>1</v>
      </c>
      <c r="L150" s="269"/>
      <c r="M150" s="270" t="s">
        <v>1</v>
      </c>
      <c r="N150" s="271" t="s">
        <v>43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105</v>
      </c>
      <c r="AT150" s="237" t="s">
        <v>173</v>
      </c>
      <c r="AU150" s="237" t="s">
        <v>87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93</v>
      </c>
      <c r="BM150" s="237" t="s">
        <v>556</v>
      </c>
    </row>
    <row r="151" s="13" customFormat="1">
      <c r="A151" s="13"/>
      <c r="B151" s="239"/>
      <c r="C151" s="240"/>
      <c r="D151" s="241" t="s">
        <v>160</v>
      </c>
      <c r="E151" s="240"/>
      <c r="F151" s="243" t="s">
        <v>557</v>
      </c>
      <c r="G151" s="240"/>
      <c r="H151" s="244">
        <v>288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160</v>
      </c>
      <c r="AU151" s="250" t="s">
        <v>87</v>
      </c>
      <c r="AV151" s="13" t="s">
        <v>87</v>
      </c>
      <c r="AW151" s="13" t="s">
        <v>4</v>
      </c>
      <c r="AX151" s="13" t="s">
        <v>83</v>
      </c>
      <c r="AY151" s="250" t="s">
        <v>152</v>
      </c>
    </row>
    <row r="152" s="2" customFormat="1" ht="37.8" customHeight="1">
      <c r="A152" s="38"/>
      <c r="B152" s="39"/>
      <c r="C152" s="226" t="s">
        <v>225</v>
      </c>
      <c r="D152" s="226" t="s">
        <v>154</v>
      </c>
      <c r="E152" s="227" t="s">
        <v>296</v>
      </c>
      <c r="F152" s="228" t="s">
        <v>297</v>
      </c>
      <c r="G152" s="229" t="s">
        <v>164</v>
      </c>
      <c r="H152" s="230">
        <v>120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43</v>
      </c>
      <c r="O152" s="91"/>
      <c r="P152" s="235">
        <f>O152*H152</f>
        <v>0</v>
      </c>
      <c r="Q152" s="235">
        <v>1.9967999999999999</v>
      </c>
      <c r="R152" s="235">
        <f>Q152*H152</f>
        <v>239.61599999999999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93</v>
      </c>
      <c r="AT152" s="237" t="s">
        <v>154</v>
      </c>
      <c r="AU152" s="237" t="s">
        <v>87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93</v>
      </c>
      <c r="BM152" s="237" t="s">
        <v>558</v>
      </c>
    </row>
    <row r="153" s="13" customFormat="1">
      <c r="A153" s="13"/>
      <c r="B153" s="239"/>
      <c r="C153" s="240"/>
      <c r="D153" s="241" t="s">
        <v>160</v>
      </c>
      <c r="E153" s="242" t="s">
        <v>1</v>
      </c>
      <c r="F153" s="243" t="s">
        <v>559</v>
      </c>
      <c r="G153" s="240"/>
      <c r="H153" s="244">
        <v>120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160</v>
      </c>
      <c r="AU153" s="250" t="s">
        <v>87</v>
      </c>
      <c r="AV153" s="13" t="s">
        <v>87</v>
      </c>
      <c r="AW153" s="13" t="s">
        <v>34</v>
      </c>
      <c r="AX153" s="13" t="s">
        <v>83</v>
      </c>
      <c r="AY153" s="250" t="s">
        <v>152</v>
      </c>
    </row>
    <row r="154" s="2" customFormat="1" ht="24.15" customHeight="1">
      <c r="A154" s="38"/>
      <c r="B154" s="39"/>
      <c r="C154" s="226" t="s">
        <v>231</v>
      </c>
      <c r="D154" s="226" t="s">
        <v>154</v>
      </c>
      <c r="E154" s="227" t="s">
        <v>301</v>
      </c>
      <c r="F154" s="228" t="s">
        <v>302</v>
      </c>
      <c r="G154" s="229" t="s">
        <v>157</v>
      </c>
      <c r="H154" s="230">
        <v>240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43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93</v>
      </c>
      <c r="AT154" s="237" t="s">
        <v>154</v>
      </c>
      <c r="AU154" s="237" t="s">
        <v>87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93</v>
      </c>
      <c r="BM154" s="237" t="s">
        <v>560</v>
      </c>
    </row>
    <row r="155" s="2" customFormat="1" ht="78" customHeight="1">
      <c r="A155" s="38"/>
      <c r="B155" s="39"/>
      <c r="C155" s="226" t="s">
        <v>235</v>
      </c>
      <c r="D155" s="226" t="s">
        <v>154</v>
      </c>
      <c r="E155" s="227" t="s">
        <v>561</v>
      </c>
      <c r="F155" s="228" t="s">
        <v>562</v>
      </c>
      <c r="G155" s="229" t="s">
        <v>157</v>
      </c>
      <c r="H155" s="230">
        <v>16.5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43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93</v>
      </c>
      <c r="AT155" s="237" t="s">
        <v>154</v>
      </c>
      <c r="AU155" s="237" t="s">
        <v>87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93</v>
      </c>
      <c r="BM155" s="237" t="s">
        <v>563</v>
      </c>
    </row>
    <row r="156" s="13" customFormat="1">
      <c r="A156" s="13"/>
      <c r="B156" s="239"/>
      <c r="C156" s="240"/>
      <c r="D156" s="241" t="s">
        <v>160</v>
      </c>
      <c r="E156" s="242" t="s">
        <v>1</v>
      </c>
      <c r="F156" s="243" t="s">
        <v>564</v>
      </c>
      <c r="G156" s="240"/>
      <c r="H156" s="244">
        <v>16.5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160</v>
      </c>
      <c r="AU156" s="250" t="s">
        <v>87</v>
      </c>
      <c r="AV156" s="13" t="s">
        <v>87</v>
      </c>
      <c r="AW156" s="13" t="s">
        <v>34</v>
      </c>
      <c r="AX156" s="13" t="s">
        <v>83</v>
      </c>
      <c r="AY156" s="250" t="s">
        <v>152</v>
      </c>
    </row>
    <row r="157" s="15" customFormat="1">
      <c r="A157" s="15"/>
      <c r="B157" s="272"/>
      <c r="C157" s="273"/>
      <c r="D157" s="241" t="s">
        <v>160</v>
      </c>
      <c r="E157" s="274" t="s">
        <v>1</v>
      </c>
      <c r="F157" s="275" t="s">
        <v>565</v>
      </c>
      <c r="G157" s="273"/>
      <c r="H157" s="274" t="s">
        <v>1</v>
      </c>
      <c r="I157" s="276"/>
      <c r="J157" s="273"/>
      <c r="K157" s="273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160</v>
      </c>
      <c r="AU157" s="281" t="s">
        <v>87</v>
      </c>
      <c r="AV157" s="15" t="s">
        <v>83</v>
      </c>
      <c r="AW157" s="15" t="s">
        <v>34</v>
      </c>
      <c r="AX157" s="15" t="s">
        <v>78</v>
      </c>
      <c r="AY157" s="281" t="s">
        <v>152</v>
      </c>
    </row>
    <row r="158" s="15" customFormat="1">
      <c r="A158" s="15"/>
      <c r="B158" s="272"/>
      <c r="C158" s="273"/>
      <c r="D158" s="241" t="s">
        <v>160</v>
      </c>
      <c r="E158" s="274" t="s">
        <v>1</v>
      </c>
      <c r="F158" s="275" t="s">
        <v>566</v>
      </c>
      <c r="G158" s="273"/>
      <c r="H158" s="274" t="s">
        <v>1</v>
      </c>
      <c r="I158" s="276"/>
      <c r="J158" s="273"/>
      <c r="K158" s="273"/>
      <c r="L158" s="277"/>
      <c r="M158" s="278"/>
      <c r="N158" s="279"/>
      <c r="O158" s="279"/>
      <c r="P158" s="279"/>
      <c r="Q158" s="279"/>
      <c r="R158" s="279"/>
      <c r="S158" s="279"/>
      <c r="T158" s="28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1" t="s">
        <v>160</v>
      </c>
      <c r="AU158" s="281" t="s">
        <v>87</v>
      </c>
      <c r="AV158" s="15" t="s">
        <v>83</v>
      </c>
      <c r="AW158" s="15" t="s">
        <v>34</v>
      </c>
      <c r="AX158" s="15" t="s">
        <v>78</v>
      </c>
      <c r="AY158" s="281" t="s">
        <v>152</v>
      </c>
    </row>
    <row r="159" s="15" customFormat="1">
      <c r="A159" s="15"/>
      <c r="B159" s="272"/>
      <c r="C159" s="273"/>
      <c r="D159" s="241" t="s">
        <v>160</v>
      </c>
      <c r="E159" s="274" t="s">
        <v>1</v>
      </c>
      <c r="F159" s="275" t="s">
        <v>567</v>
      </c>
      <c r="G159" s="273"/>
      <c r="H159" s="274" t="s">
        <v>1</v>
      </c>
      <c r="I159" s="276"/>
      <c r="J159" s="273"/>
      <c r="K159" s="273"/>
      <c r="L159" s="277"/>
      <c r="M159" s="278"/>
      <c r="N159" s="279"/>
      <c r="O159" s="279"/>
      <c r="P159" s="279"/>
      <c r="Q159" s="279"/>
      <c r="R159" s="279"/>
      <c r="S159" s="279"/>
      <c r="T159" s="28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1" t="s">
        <v>160</v>
      </c>
      <c r="AU159" s="281" t="s">
        <v>87</v>
      </c>
      <c r="AV159" s="15" t="s">
        <v>83</v>
      </c>
      <c r="AW159" s="15" t="s">
        <v>34</v>
      </c>
      <c r="AX159" s="15" t="s">
        <v>78</v>
      </c>
      <c r="AY159" s="281" t="s">
        <v>152</v>
      </c>
    </row>
    <row r="160" s="12" customFormat="1" ht="22.8" customHeight="1">
      <c r="A160" s="12"/>
      <c r="B160" s="210"/>
      <c r="C160" s="211"/>
      <c r="D160" s="212" t="s">
        <v>77</v>
      </c>
      <c r="E160" s="224" t="s">
        <v>96</v>
      </c>
      <c r="F160" s="224" t="s">
        <v>315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SUM(P161:P164)</f>
        <v>0</v>
      </c>
      <c r="Q160" s="218"/>
      <c r="R160" s="219">
        <f>SUM(R161:R164)</f>
        <v>8.0960000000000001</v>
      </c>
      <c r="S160" s="218"/>
      <c r="T160" s="220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83</v>
      </c>
      <c r="AT160" s="222" t="s">
        <v>77</v>
      </c>
      <c r="AU160" s="222" t="s">
        <v>83</v>
      </c>
      <c r="AY160" s="221" t="s">
        <v>152</v>
      </c>
      <c r="BK160" s="223">
        <f>SUM(BK161:BK164)</f>
        <v>0</v>
      </c>
    </row>
    <row r="161" s="2" customFormat="1" ht="37.8" customHeight="1">
      <c r="A161" s="38"/>
      <c r="B161" s="39"/>
      <c r="C161" s="226" t="s">
        <v>8</v>
      </c>
      <c r="D161" s="226" t="s">
        <v>154</v>
      </c>
      <c r="E161" s="227" t="s">
        <v>568</v>
      </c>
      <c r="F161" s="228" t="s">
        <v>569</v>
      </c>
      <c r="G161" s="229" t="s">
        <v>157</v>
      </c>
      <c r="H161" s="230">
        <v>32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43</v>
      </c>
      <c r="O161" s="91"/>
      <c r="P161" s="235">
        <f>O161*H161</f>
        <v>0</v>
      </c>
      <c r="Q161" s="235">
        <v>0.253</v>
      </c>
      <c r="R161" s="235">
        <f>Q161*H161</f>
        <v>8.0960000000000001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93</v>
      </c>
      <c r="AT161" s="237" t="s">
        <v>154</v>
      </c>
      <c r="AU161" s="237" t="s">
        <v>87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93</v>
      </c>
      <c r="BM161" s="237" t="s">
        <v>570</v>
      </c>
    </row>
    <row r="162" s="13" customFormat="1">
      <c r="A162" s="13"/>
      <c r="B162" s="239"/>
      <c r="C162" s="240"/>
      <c r="D162" s="241" t="s">
        <v>160</v>
      </c>
      <c r="E162" s="242" t="s">
        <v>1</v>
      </c>
      <c r="F162" s="243" t="s">
        <v>571</v>
      </c>
      <c r="G162" s="240"/>
      <c r="H162" s="244">
        <v>32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160</v>
      </c>
      <c r="AU162" s="250" t="s">
        <v>87</v>
      </c>
      <c r="AV162" s="13" t="s">
        <v>87</v>
      </c>
      <c r="AW162" s="13" t="s">
        <v>34</v>
      </c>
      <c r="AX162" s="13" t="s">
        <v>83</v>
      </c>
      <c r="AY162" s="250" t="s">
        <v>152</v>
      </c>
    </row>
    <row r="163" s="2" customFormat="1" ht="49.05" customHeight="1">
      <c r="A163" s="38"/>
      <c r="B163" s="39"/>
      <c r="C163" s="226" t="s">
        <v>244</v>
      </c>
      <c r="D163" s="226" t="s">
        <v>154</v>
      </c>
      <c r="E163" s="227" t="s">
        <v>572</v>
      </c>
      <c r="F163" s="228" t="s">
        <v>573</v>
      </c>
      <c r="G163" s="229" t="s">
        <v>157</v>
      </c>
      <c r="H163" s="230">
        <v>32</v>
      </c>
      <c r="I163" s="231"/>
      <c r="J163" s="232">
        <f>ROUND(I163*H163,2)</f>
        <v>0</v>
      </c>
      <c r="K163" s="228" t="s">
        <v>158</v>
      </c>
      <c r="L163" s="44"/>
      <c r="M163" s="233" t="s">
        <v>1</v>
      </c>
      <c r="N163" s="234" t="s">
        <v>43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93</v>
      </c>
      <c r="AT163" s="237" t="s">
        <v>154</v>
      </c>
      <c r="AU163" s="237" t="s">
        <v>87</v>
      </c>
      <c r="AY163" s="17" t="s">
        <v>152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93</v>
      </c>
      <c r="BM163" s="237" t="s">
        <v>574</v>
      </c>
    </row>
    <row r="164" s="13" customFormat="1">
      <c r="A164" s="13"/>
      <c r="B164" s="239"/>
      <c r="C164" s="240"/>
      <c r="D164" s="241" t="s">
        <v>160</v>
      </c>
      <c r="E164" s="242" t="s">
        <v>1</v>
      </c>
      <c r="F164" s="243" t="s">
        <v>575</v>
      </c>
      <c r="G164" s="240"/>
      <c r="H164" s="244">
        <v>32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160</v>
      </c>
      <c r="AU164" s="250" t="s">
        <v>87</v>
      </c>
      <c r="AV164" s="13" t="s">
        <v>87</v>
      </c>
      <c r="AW164" s="13" t="s">
        <v>34</v>
      </c>
      <c r="AX164" s="13" t="s">
        <v>83</v>
      </c>
      <c r="AY164" s="250" t="s">
        <v>152</v>
      </c>
    </row>
    <row r="165" s="12" customFormat="1" ht="22.8" customHeight="1">
      <c r="A165" s="12"/>
      <c r="B165" s="210"/>
      <c r="C165" s="211"/>
      <c r="D165" s="212" t="s">
        <v>77</v>
      </c>
      <c r="E165" s="224" t="s">
        <v>344</v>
      </c>
      <c r="F165" s="224" t="s">
        <v>345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P166</f>
        <v>0</v>
      </c>
      <c r="Q165" s="218"/>
      <c r="R165" s="219">
        <f>R166</f>
        <v>0</v>
      </c>
      <c r="S165" s="218"/>
      <c r="T165" s="220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83</v>
      </c>
      <c r="AT165" s="222" t="s">
        <v>77</v>
      </c>
      <c r="AU165" s="222" t="s">
        <v>83</v>
      </c>
      <c r="AY165" s="221" t="s">
        <v>152</v>
      </c>
      <c r="BK165" s="223">
        <f>BK166</f>
        <v>0</v>
      </c>
    </row>
    <row r="166" s="2" customFormat="1" ht="24.15" customHeight="1">
      <c r="A166" s="38"/>
      <c r="B166" s="39"/>
      <c r="C166" s="226" t="s">
        <v>249</v>
      </c>
      <c r="D166" s="226" t="s">
        <v>154</v>
      </c>
      <c r="E166" s="227" t="s">
        <v>347</v>
      </c>
      <c r="F166" s="228" t="s">
        <v>348</v>
      </c>
      <c r="G166" s="229" t="s">
        <v>176</v>
      </c>
      <c r="H166" s="230">
        <v>375.226</v>
      </c>
      <c r="I166" s="231"/>
      <c r="J166" s="232">
        <f>ROUND(I166*H166,2)</f>
        <v>0</v>
      </c>
      <c r="K166" s="228" t="s">
        <v>158</v>
      </c>
      <c r="L166" s="44"/>
      <c r="M166" s="286" t="s">
        <v>1</v>
      </c>
      <c r="N166" s="287" t="s">
        <v>43</v>
      </c>
      <c r="O166" s="288"/>
      <c r="P166" s="289">
        <f>O166*H166</f>
        <v>0</v>
      </c>
      <c r="Q166" s="289">
        <v>0</v>
      </c>
      <c r="R166" s="289">
        <f>Q166*H166</f>
        <v>0</v>
      </c>
      <c r="S166" s="289">
        <v>0</v>
      </c>
      <c r="T166" s="2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93</v>
      </c>
      <c r="AT166" s="237" t="s">
        <v>154</v>
      </c>
      <c r="AU166" s="237" t="s">
        <v>87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93</v>
      </c>
      <c r="BM166" s="237" t="s">
        <v>576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+zwgOPDI3xRfmOwNc+QLX8xD+Me3T2mVQ4GebEsCO6k/UXlUHksonPJJ7bVKidJx3+mtvc8gTGVnUw2XNWxdCg==" hashValue="Gp5OfUlZHk5d1oUIC6cOtvxzCK3t/G7qyXtaHqMokzY0X1Ud/pBQbcBrdeSr/iXj1LCVj8qvDpFW3/R1Dt+7+A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577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ROUND((SUM(BE121:BE164)),  2)</f>
        <v>0</v>
      </c>
      <c r="G33" s="38"/>
      <c r="H33" s="38"/>
      <c r="I33" s="164">
        <v>0.20999999999999999</v>
      </c>
      <c r="J33" s="163">
        <f>ROUND(((SUM(BE121:BE164))*I33),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ROUND((SUM(BF121:BF164)),  2)</f>
        <v>0</v>
      </c>
      <c r="G34" s="38"/>
      <c r="H34" s="38"/>
      <c r="I34" s="164">
        <v>0.14999999999999999</v>
      </c>
      <c r="J34" s="163">
        <f>ROUND(((SUM(BF121:BF164))*I34),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ROUND((SUM(BG121:BG164)),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ROUND((SUM(BH121:BH164)),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ROUND((SUM(BI121:BI164)),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6 - SO 01.6 Ostrovy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131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132</v>
      </c>
      <c r="E99" s="196"/>
      <c r="F99" s="196"/>
      <c r="G99" s="196"/>
      <c r="H99" s="196"/>
      <c r="I99" s="196"/>
      <c r="J99" s="197">
        <f>J138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133</v>
      </c>
      <c r="E100" s="196"/>
      <c r="F100" s="196"/>
      <c r="G100" s="196"/>
      <c r="H100" s="196"/>
      <c r="I100" s="196"/>
      <c r="J100" s="197">
        <f>J150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136</v>
      </c>
      <c r="E101" s="196"/>
      <c r="F101" s="196"/>
      <c r="G101" s="196"/>
      <c r="H101" s="196"/>
      <c r="I101" s="196"/>
      <c r="J101" s="197">
        <f>J163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VN Skalice - rekonstrukce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6 - SO 01.6 Ostrovy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22</v>
      </c>
      <c r="D115" s="40"/>
      <c r="E115" s="40"/>
      <c r="F115" s="27" t="str">
        <f>F12</f>
        <v>Sebranice u Boskovic, Skalice n. Svitavou</v>
      </c>
      <c r="G115" s="40"/>
      <c r="H115" s="40"/>
      <c r="I115" s="32" t="s">
        <v>24</v>
      </c>
      <c r="J115" s="79" t="str">
        <f>IF(J12="","",J12)</f>
        <v>29. 9. 2022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26</v>
      </c>
      <c r="D117" s="40"/>
      <c r="E117" s="40"/>
      <c r="F117" s="27" t="str">
        <f>E15</f>
        <v>Povodí Moravy,s.p., Dřevařská 11, 602 00 Brno</v>
      </c>
      <c r="G117" s="40"/>
      <c r="H117" s="40"/>
      <c r="I117" s="32" t="s">
        <v>32</v>
      </c>
      <c r="J117" s="36" t="str">
        <f>E21</f>
        <v>Šindlar s.r.o., Na Brně 372/2a,500 06 Hradec Král.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Jakub Kološ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138</v>
      </c>
      <c r="D120" s="202" t="s">
        <v>63</v>
      </c>
      <c r="E120" s="202" t="s">
        <v>59</v>
      </c>
      <c r="F120" s="202" t="s">
        <v>60</v>
      </c>
      <c r="G120" s="202" t="s">
        <v>139</v>
      </c>
      <c r="H120" s="202" t="s">
        <v>140</v>
      </c>
      <c r="I120" s="202" t="s">
        <v>141</v>
      </c>
      <c r="J120" s="202" t="s">
        <v>127</v>
      </c>
      <c r="K120" s="203" t="s">
        <v>142</v>
      </c>
      <c r="L120" s="204"/>
      <c r="M120" s="100" t="s">
        <v>1</v>
      </c>
      <c r="N120" s="101" t="s">
        <v>42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1090.0269000000001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129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77</v>
      </c>
      <c r="E122" s="213" t="s">
        <v>150</v>
      </c>
      <c r="F122" s="213" t="s">
        <v>151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P123+P138+P150+P163</f>
        <v>0</v>
      </c>
      <c r="Q122" s="218"/>
      <c r="R122" s="219">
        <f>R123+R138+R150+R163</f>
        <v>1090.0269000000001</v>
      </c>
      <c r="S122" s="218"/>
      <c r="T122" s="220">
        <f>T123+T138+T150+T163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77</v>
      </c>
      <c r="AU122" s="222" t="s">
        <v>78</v>
      </c>
      <c r="AY122" s="221" t="s">
        <v>152</v>
      </c>
      <c r="BK122" s="223">
        <f>BK123+BK138+BK150+BK163</f>
        <v>0</v>
      </c>
    </row>
    <row r="123" s="12" customFormat="1" ht="22.8" customHeight="1">
      <c r="A123" s="12"/>
      <c r="B123" s="210"/>
      <c r="C123" s="211"/>
      <c r="D123" s="212" t="s">
        <v>77</v>
      </c>
      <c r="E123" s="224" t="s">
        <v>83</v>
      </c>
      <c r="F123" s="224" t="s">
        <v>153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SUM(P124:P137)</f>
        <v>0</v>
      </c>
      <c r="Q123" s="218"/>
      <c r="R123" s="219">
        <f>SUM(R124:R137)</f>
        <v>0.00018000000000000001</v>
      </c>
      <c r="S123" s="218"/>
      <c r="T123" s="220">
        <f>SUM(T124:T137)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83</v>
      </c>
      <c r="AY123" s="221" t="s">
        <v>152</v>
      </c>
      <c r="BK123" s="223">
        <f>SUM(BK124:BK137)</f>
        <v>0</v>
      </c>
    </row>
    <row r="124" s="2" customFormat="1" ht="16.5" customHeight="1">
      <c r="A124" s="38"/>
      <c r="B124" s="39"/>
      <c r="C124" s="226" t="s">
        <v>83</v>
      </c>
      <c r="D124" s="226" t="s">
        <v>154</v>
      </c>
      <c r="E124" s="227" t="s">
        <v>522</v>
      </c>
      <c r="F124" s="228" t="s">
        <v>523</v>
      </c>
      <c r="G124" s="229" t="s">
        <v>325</v>
      </c>
      <c r="H124" s="230">
        <v>10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43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93</v>
      </c>
      <c r="AT124" s="237" t="s">
        <v>154</v>
      </c>
      <c r="AU124" s="237" t="s">
        <v>87</v>
      </c>
      <c r="AY124" s="17" t="s">
        <v>152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93</v>
      </c>
      <c r="BM124" s="237" t="s">
        <v>578</v>
      </c>
    </row>
    <row r="125" s="2" customFormat="1" ht="62.7" customHeight="1">
      <c r="A125" s="38"/>
      <c r="B125" s="39"/>
      <c r="C125" s="226" t="s">
        <v>87</v>
      </c>
      <c r="D125" s="226" t="s">
        <v>154</v>
      </c>
      <c r="E125" s="227" t="s">
        <v>198</v>
      </c>
      <c r="F125" s="228" t="s">
        <v>199</v>
      </c>
      <c r="G125" s="229" t="s">
        <v>164</v>
      </c>
      <c r="H125" s="230">
        <v>2610</v>
      </c>
      <c r="I125" s="231"/>
      <c r="J125" s="232">
        <f>ROUND(I125*H125,2)</f>
        <v>0</v>
      </c>
      <c r="K125" s="228" t="s">
        <v>158</v>
      </c>
      <c r="L125" s="44"/>
      <c r="M125" s="233" t="s">
        <v>1</v>
      </c>
      <c r="N125" s="234" t="s">
        <v>43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93</v>
      </c>
      <c r="AT125" s="237" t="s">
        <v>154</v>
      </c>
      <c r="AU125" s="237" t="s">
        <v>87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93</v>
      </c>
      <c r="BM125" s="237" t="s">
        <v>579</v>
      </c>
    </row>
    <row r="126" s="13" customFormat="1">
      <c r="A126" s="13"/>
      <c r="B126" s="239"/>
      <c r="C126" s="240"/>
      <c r="D126" s="241" t="s">
        <v>160</v>
      </c>
      <c r="E126" s="242" t="s">
        <v>1</v>
      </c>
      <c r="F126" s="243" t="s">
        <v>580</v>
      </c>
      <c r="G126" s="240"/>
      <c r="H126" s="244">
        <v>2610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160</v>
      </c>
      <c r="AU126" s="250" t="s">
        <v>87</v>
      </c>
      <c r="AV126" s="13" t="s">
        <v>87</v>
      </c>
      <c r="AW126" s="13" t="s">
        <v>34</v>
      </c>
      <c r="AX126" s="13" t="s">
        <v>83</v>
      </c>
      <c r="AY126" s="250" t="s">
        <v>152</v>
      </c>
    </row>
    <row r="127" s="2" customFormat="1" ht="49.05" customHeight="1">
      <c r="A127" s="38"/>
      <c r="B127" s="39"/>
      <c r="C127" s="226" t="s">
        <v>90</v>
      </c>
      <c r="D127" s="226" t="s">
        <v>154</v>
      </c>
      <c r="E127" s="227" t="s">
        <v>581</v>
      </c>
      <c r="F127" s="228" t="s">
        <v>582</v>
      </c>
      <c r="G127" s="229" t="s">
        <v>164</v>
      </c>
      <c r="H127" s="230">
        <v>2610</v>
      </c>
      <c r="I127" s="231"/>
      <c r="J127" s="232">
        <f>ROUND(I127*H127,2)</f>
        <v>0</v>
      </c>
      <c r="K127" s="228" t="s">
        <v>158</v>
      </c>
      <c r="L127" s="44"/>
      <c r="M127" s="233" t="s">
        <v>1</v>
      </c>
      <c r="N127" s="234" t="s">
        <v>43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93</v>
      </c>
      <c r="AT127" s="237" t="s">
        <v>154</v>
      </c>
      <c r="AU127" s="237" t="s">
        <v>87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93</v>
      </c>
      <c r="BM127" s="237" t="s">
        <v>583</v>
      </c>
    </row>
    <row r="128" s="13" customFormat="1">
      <c r="A128" s="13"/>
      <c r="B128" s="239"/>
      <c r="C128" s="240"/>
      <c r="D128" s="241" t="s">
        <v>160</v>
      </c>
      <c r="E128" s="242" t="s">
        <v>1</v>
      </c>
      <c r="F128" s="243" t="s">
        <v>584</v>
      </c>
      <c r="G128" s="240"/>
      <c r="H128" s="244">
        <v>2610</v>
      </c>
      <c r="I128" s="245"/>
      <c r="J128" s="240"/>
      <c r="K128" s="240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160</v>
      </c>
      <c r="AU128" s="250" t="s">
        <v>87</v>
      </c>
      <c r="AV128" s="13" t="s">
        <v>87</v>
      </c>
      <c r="AW128" s="13" t="s">
        <v>34</v>
      </c>
      <c r="AX128" s="13" t="s">
        <v>83</v>
      </c>
      <c r="AY128" s="250" t="s">
        <v>152</v>
      </c>
    </row>
    <row r="129" s="2" customFormat="1" ht="37.8" customHeight="1">
      <c r="A129" s="38"/>
      <c r="B129" s="39"/>
      <c r="C129" s="226" t="s">
        <v>93</v>
      </c>
      <c r="D129" s="226" t="s">
        <v>154</v>
      </c>
      <c r="E129" s="227" t="s">
        <v>585</v>
      </c>
      <c r="F129" s="228" t="s">
        <v>586</v>
      </c>
      <c r="G129" s="229" t="s">
        <v>325</v>
      </c>
      <c r="H129" s="230">
        <v>3</v>
      </c>
      <c r="I129" s="231"/>
      <c r="J129" s="232">
        <f>ROUND(I129*H129,2)</f>
        <v>0</v>
      </c>
      <c r="K129" s="228" t="s">
        <v>158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587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588</v>
      </c>
      <c r="G130" s="240"/>
      <c r="H130" s="244">
        <v>3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83</v>
      </c>
      <c r="AY130" s="250" t="s">
        <v>152</v>
      </c>
    </row>
    <row r="131" s="2" customFormat="1" ht="37.8" customHeight="1">
      <c r="A131" s="38"/>
      <c r="B131" s="39"/>
      <c r="C131" s="226" t="s">
        <v>96</v>
      </c>
      <c r="D131" s="226" t="s">
        <v>154</v>
      </c>
      <c r="E131" s="227" t="s">
        <v>589</v>
      </c>
      <c r="F131" s="228" t="s">
        <v>590</v>
      </c>
      <c r="G131" s="229" t="s">
        <v>325</v>
      </c>
      <c r="H131" s="230">
        <v>3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591</v>
      </c>
    </row>
    <row r="132" s="2" customFormat="1" ht="24.15" customHeight="1">
      <c r="A132" s="38"/>
      <c r="B132" s="39"/>
      <c r="C132" s="262" t="s">
        <v>99</v>
      </c>
      <c r="D132" s="262" t="s">
        <v>173</v>
      </c>
      <c r="E132" s="263" t="s">
        <v>592</v>
      </c>
      <c r="F132" s="264" t="s">
        <v>593</v>
      </c>
      <c r="G132" s="265" t="s">
        <v>325</v>
      </c>
      <c r="H132" s="266">
        <v>3</v>
      </c>
      <c r="I132" s="267"/>
      <c r="J132" s="268">
        <f>ROUND(I132*H132,2)</f>
        <v>0</v>
      </c>
      <c r="K132" s="264" t="s">
        <v>1</v>
      </c>
      <c r="L132" s="269"/>
      <c r="M132" s="270" t="s">
        <v>1</v>
      </c>
      <c r="N132" s="271" t="s">
        <v>43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105</v>
      </c>
      <c r="AT132" s="237" t="s">
        <v>173</v>
      </c>
      <c r="AU132" s="237" t="s">
        <v>87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93</v>
      </c>
      <c r="BM132" s="237" t="s">
        <v>594</v>
      </c>
    </row>
    <row r="133" s="2" customFormat="1" ht="24.15" customHeight="1">
      <c r="A133" s="38"/>
      <c r="B133" s="39"/>
      <c r="C133" s="226" t="s">
        <v>102</v>
      </c>
      <c r="D133" s="226" t="s">
        <v>154</v>
      </c>
      <c r="E133" s="227" t="s">
        <v>595</v>
      </c>
      <c r="F133" s="228" t="s">
        <v>596</v>
      </c>
      <c r="G133" s="229" t="s">
        <v>325</v>
      </c>
      <c r="H133" s="230">
        <v>3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43</v>
      </c>
      <c r="O133" s="91"/>
      <c r="P133" s="235">
        <f>O133*H133</f>
        <v>0</v>
      </c>
      <c r="Q133" s="235">
        <v>6.0000000000000002E-05</v>
      </c>
      <c r="R133" s="235">
        <f>Q133*H133</f>
        <v>0.00018000000000000001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93</v>
      </c>
      <c r="AT133" s="237" t="s">
        <v>154</v>
      </c>
      <c r="AU133" s="237" t="s">
        <v>87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93</v>
      </c>
      <c r="BM133" s="237" t="s">
        <v>597</v>
      </c>
    </row>
    <row r="134" s="2" customFormat="1" ht="21.75" customHeight="1">
      <c r="A134" s="38"/>
      <c r="B134" s="39"/>
      <c r="C134" s="262" t="s">
        <v>105</v>
      </c>
      <c r="D134" s="262" t="s">
        <v>173</v>
      </c>
      <c r="E134" s="263" t="s">
        <v>598</v>
      </c>
      <c r="F134" s="264" t="s">
        <v>599</v>
      </c>
      <c r="G134" s="265" t="s">
        <v>325</v>
      </c>
      <c r="H134" s="266">
        <v>5</v>
      </c>
      <c r="I134" s="267"/>
      <c r="J134" s="268">
        <f>ROUND(I134*H134,2)</f>
        <v>0</v>
      </c>
      <c r="K134" s="264" t="s">
        <v>158</v>
      </c>
      <c r="L134" s="269"/>
      <c r="M134" s="270" t="s">
        <v>1</v>
      </c>
      <c r="N134" s="271" t="s">
        <v>43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105</v>
      </c>
      <c r="AT134" s="237" t="s">
        <v>173</v>
      </c>
      <c r="AU134" s="237" t="s">
        <v>87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93</v>
      </c>
      <c r="BM134" s="237" t="s">
        <v>600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601</v>
      </c>
      <c r="G135" s="240"/>
      <c r="H135" s="244">
        <v>3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78</v>
      </c>
      <c r="AY135" s="250" t="s">
        <v>152</v>
      </c>
    </row>
    <row r="136" s="13" customFormat="1">
      <c r="A136" s="13"/>
      <c r="B136" s="239"/>
      <c r="C136" s="240"/>
      <c r="D136" s="241" t="s">
        <v>160</v>
      </c>
      <c r="E136" s="242" t="s">
        <v>1</v>
      </c>
      <c r="F136" s="243" t="s">
        <v>602</v>
      </c>
      <c r="G136" s="240"/>
      <c r="H136" s="244">
        <v>2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160</v>
      </c>
      <c r="AU136" s="250" t="s">
        <v>87</v>
      </c>
      <c r="AV136" s="13" t="s">
        <v>87</v>
      </c>
      <c r="AW136" s="13" t="s">
        <v>34</v>
      </c>
      <c r="AX136" s="13" t="s">
        <v>78</v>
      </c>
      <c r="AY136" s="250" t="s">
        <v>152</v>
      </c>
    </row>
    <row r="137" s="14" customFormat="1">
      <c r="A137" s="14"/>
      <c r="B137" s="251"/>
      <c r="C137" s="252"/>
      <c r="D137" s="241" t="s">
        <v>160</v>
      </c>
      <c r="E137" s="253" t="s">
        <v>1</v>
      </c>
      <c r="F137" s="254" t="s">
        <v>168</v>
      </c>
      <c r="G137" s="252"/>
      <c r="H137" s="255">
        <v>5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160</v>
      </c>
      <c r="AU137" s="261" t="s">
        <v>87</v>
      </c>
      <c r="AV137" s="14" t="s">
        <v>93</v>
      </c>
      <c r="AW137" s="14" t="s">
        <v>34</v>
      </c>
      <c r="AX137" s="14" t="s">
        <v>83</v>
      </c>
      <c r="AY137" s="261" t="s">
        <v>152</v>
      </c>
    </row>
    <row r="138" s="12" customFormat="1" ht="22.8" customHeight="1">
      <c r="A138" s="12"/>
      <c r="B138" s="210"/>
      <c r="C138" s="211"/>
      <c r="D138" s="212" t="s">
        <v>77</v>
      </c>
      <c r="E138" s="224" t="s">
        <v>87</v>
      </c>
      <c r="F138" s="224" t="s">
        <v>248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SUM(P139:P149)</f>
        <v>0</v>
      </c>
      <c r="Q138" s="218"/>
      <c r="R138" s="219">
        <f>SUM(R139:R149)</f>
        <v>0</v>
      </c>
      <c r="S138" s="218"/>
      <c r="T138" s="220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77</v>
      </c>
      <c r="AU138" s="222" t="s">
        <v>83</v>
      </c>
      <c r="AY138" s="221" t="s">
        <v>152</v>
      </c>
      <c r="BK138" s="223">
        <f>SUM(BK139:BK149)</f>
        <v>0</v>
      </c>
    </row>
    <row r="139" s="2" customFormat="1" ht="21.75" customHeight="1">
      <c r="A139" s="38"/>
      <c r="B139" s="39"/>
      <c r="C139" s="226" t="s">
        <v>118</v>
      </c>
      <c r="D139" s="226" t="s">
        <v>154</v>
      </c>
      <c r="E139" s="227" t="s">
        <v>603</v>
      </c>
      <c r="F139" s="228" t="s">
        <v>604</v>
      </c>
      <c r="G139" s="229" t="s">
        <v>164</v>
      </c>
      <c r="H139" s="230">
        <v>242.65899999999999</v>
      </c>
      <c r="I139" s="231"/>
      <c r="J139" s="232">
        <f>ROUND(I139*H139,2)</f>
        <v>0</v>
      </c>
      <c r="K139" s="228" t="s">
        <v>158</v>
      </c>
      <c r="L139" s="44"/>
      <c r="M139" s="233" t="s">
        <v>1</v>
      </c>
      <c r="N139" s="234" t="s">
        <v>43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93</v>
      </c>
      <c r="AT139" s="237" t="s">
        <v>154</v>
      </c>
      <c r="AU139" s="237" t="s">
        <v>87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93</v>
      </c>
      <c r="BM139" s="237" t="s">
        <v>605</v>
      </c>
    </row>
    <row r="140" s="13" customFormat="1">
      <c r="A140" s="13"/>
      <c r="B140" s="239"/>
      <c r="C140" s="240"/>
      <c r="D140" s="241" t="s">
        <v>160</v>
      </c>
      <c r="E140" s="242" t="s">
        <v>1</v>
      </c>
      <c r="F140" s="243" t="s">
        <v>606</v>
      </c>
      <c r="G140" s="240"/>
      <c r="H140" s="244">
        <v>242.65899999999999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160</v>
      </c>
      <c r="AU140" s="250" t="s">
        <v>87</v>
      </c>
      <c r="AV140" s="13" t="s">
        <v>87</v>
      </c>
      <c r="AW140" s="13" t="s">
        <v>34</v>
      </c>
      <c r="AX140" s="13" t="s">
        <v>83</v>
      </c>
      <c r="AY140" s="250" t="s">
        <v>152</v>
      </c>
    </row>
    <row r="141" s="2" customFormat="1" ht="37.8" customHeight="1">
      <c r="A141" s="38"/>
      <c r="B141" s="39"/>
      <c r="C141" s="226" t="s">
        <v>215</v>
      </c>
      <c r="D141" s="226" t="s">
        <v>154</v>
      </c>
      <c r="E141" s="227" t="s">
        <v>607</v>
      </c>
      <c r="F141" s="228" t="s">
        <v>608</v>
      </c>
      <c r="G141" s="229" t="s">
        <v>262</v>
      </c>
      <c r="H141" s="230">
        <v>842</v>
      </c>
      <c r="I141" s="231"/>
      <c r="J141" s="232">
        <f>ROUND(I141*H141,2)</f>
        <v>0</v>
      </c>
      <c r="K141" s="228" t="s">
        <v>158</v>
      </c>
      <c r="L141" s="44"/>
      <c r="M141" s="233" t="s">
        <v>1</v>
      </c>
      <c r="N141" s="234" t="s">
        <v>43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93</v>
      </c>
      <c r="AT141" s="237" t="s">
        <v>154</v>
      </c>
      <c r="AU141" s="237" t="s">
        <v>87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93</v>
      </c>
      <c r="BM141" s="237" t="s">
        <v>609</v>
      </c>
    </row>
    <row r="142" s="13" customFormat="1">
      <c r="A142" s="13"/>
      <c r="B142" s="239"/>
      <c r="C142" s="240"/>
      <c r="D142" s="241" t="s">
        <v>160</v>
      </c>
      <c r="E142" s="242" t="s">
        <v>1</v>
      </c>
      <c r="F142" s="243" t="s">
        <v>610</v>
      </c>
      <c r="G142" s="240"/>
      <c r="H142" s="244">
        <v>840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160</v>
      </c>
      <c r="AU142" s="250" t="s">
        <v>87</v>
      </c>
      <c r="AV142" s="13" t="s">
        <v>87</v>
      </c>
      <c r="AW142" s="13" t="s">
        <v>34</v>
      </c>
      <c r="AX142" s="13" t="s">
        <v>78</v>
      </c>
      <c r="AY142" s="250" t="s">
        <v>152</v>
      </c>
    </row>
    <row r="143" s="13" customFormat="1">
      <c r="A143" s="13"/>
      <c r="B143" s="239"/>
      <c r="C143" s="240"/>
      <c r="D143" s="241" t="s">
        <v>160</v>
      </c>
      <c r="E143" s="242" t="s">
        <v>1</v>
      </c>
      <c r="F143" s="243" t="s">
        <v>611</v>
      </c>
      <c r="G143" s="240"/>
      <c r="H143" s="244">
        <v>2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160</v>
      </c>
      <c r="AU143" s="250" t="s">
        <v>87</v>
      </c>
      <c r="AV143" s="13" t="s">
        <v>87</v>
      </c>
      <c r="AW143" s="13" t="s">
        <v>34</v>
      </c>
      <c r="AX143" s="13" t="s">
        <v>78</v>
      </c>
      <c r="AY143" s="250" t="s">
        <v>152</v>
      </c>
    </row>
    <row r="144" s="14" customFormat="1">
      <c r="A144" s="14"/>
      <c r="B144" s="251"/>
      <c r="C144" s="252"/>
      <c r="D144" s="241" t="s">
        <v>160</v>
      </c>
      <c r="E144" s="253" t="s">
        <v>1</v>
      </c>
      <c r="F144" s="254" t="s">
        <v>168</v>
      </c>
      <c r="G144" s="252"/>
      <c r="H144" s="255">
        <v>842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160</v>
      </c>
      <c r="AU144" s="261" t="s">
        <v>87</v>
      </c>
      <c r="AV144" s="14" t="s">
        <v>93</v>
      </c>
      <c r="AW144" s="14" t="s">
        <v>34</v>
      </c>
      <c r="AX144" s="14" t="s">
        <v>83</v>
      </c>
      <c r="AY144" s="261" t="s">
        <v>152</v>
      </c>
    </row>
    <row r="145" s="2" customFormat="1" ht="16.5" customHeight="1">
      <c r="A145" s="38"/>
      <c r="B145" s="39"/>
      <c r="C145" s="262" t="s">
        <v>219</v>
      </c>
      <c r="D145" s="262" t="s">
        <v>173</v>
      </c>
      <c r="E145" s="263" t="s">
        <v>612</v>
      </c>
      <c r="F145" s="264" t="s">
        <v>613</v>
      </c>
      <c r="G145" s="265" t="s">
        <v>164</v>
      </c>
      <c r="H145" s="266">
        <v>242.65899999999999</v>
      </c>
      <c r="I145" s="267"/>
      <c r="J145" s="268">
        <f>ROUND(I145*H145,2)</f>
        <v>0</v>
      </c>
      <c r="K145" s="264" t="s">
        <v>1</v>
      </c>
      <c r="L145" s="269"/>
      <c r="M145" s="270" t="s">
        <v>1</v>
      </c>
      <c r="N145" s="271" t="s">
        <v>43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105</v>
      </c>
      <c r="AT145" s="237" t="s">
        <v>173</v>
      </c>
      <c r="AU145" s="237" t="s">
        <v>87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93</v>
      </c>
      <c r="BM145" s="237" t="s">
        <v>614</v>
      </c>
    </row>
    <row r="146" s="13" customFormat="1">
      <c r="A146" s="13"/>
      <c r="B146" s="239"/>
      <c r="C146" s="240"/>
      <c r="D146" s="241" t="s">
        <v>160</v>
      </c>
      <c r="E146" s="242" t="s">
        <v>1</v>
      </c>
      <c r="F146" s="243" t="s">
        <v>606</v>
      </c>
      <c r="G146" s="240"/>
      <c r="H146" s="244">
        <v>242.65899999999999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160</v>
      </c>
      <c r="AU146" s="250" t="s">
        <v>87</v>
      </c>
      <c r="AV146" s="13" t="s">
        <v>87</v>
      </c>
      <c r="AW146" s="13" t="s">
        <v>34</v>
      </c>
      <c r="AX146" s="13" t="s">
        <v>83</v>
      </c>
      <c r="AY146" s="250" t="s">
        <v>152</v>
      </c>
    </row>
    <row r="147" s="15" customFormat="1">
      <c r="A147" s="15"/>
      <c r="B147" s="272"/>
      <c r="C147" s="273"/>
      <c r="D147" s="241" t="s">
        <v>160</v>
      </c>
      <c r="E147" s="274" t="s">
        <v>1</v>
      </c>
      <c r="F147" s="275" t="s">
        <v>615</v>
      </c>
      <c r="G147" s="273"/>
      <c r="H147" s="274" t="s">
        <v>1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160</v>
      </c>
      <c r="AU147" s="281" t="s">
        <v>87</v>
      </c>
      <c r="AV147" s="15" t="s">
        <v>83</v>
      </c>
      <c r="AW147" s="15" t="s">
        <v>34</v>
      </c>
      <c r="AX147" s="15" t="s">
        <v>78</v>
      </c>
      <c r="AY147" s="281" t="s">
        <v>152</v>
      </c>
    </row>
    <row r="148" s="15" customFormat="1">
      <c r="A148" s="15"/>
      <c r="B148" s="272"/>
      <c r="C148" s="273"/>
      <c r="D148" s="241" t="s">
        <v>160</v>
      </c>
      <c r="E148" s="274" t="s">
        <v>1</v>
      </c>
      <c r="F148" s="275" t="s">
        <v>616</v>
      </c>
      <c r="G148" s="273"/>
      <c r="H148" s="274" t="s">
        <v>1</v>
      </c>
      <c r="I148" s="276"/>
      <c r="J148" s="273"/>
      <c r="K148" s="273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160</v>
      </c>
      <c r="AU148" s="281" t="s">
        <v>87</v>
      </c>
      <c r="AV148" s="15" t="s">
        <v>83</v>
      </c>
      <c r="AW148" s="15" t="s">
        <v>34</v>
      </c>
      <c r="AX148" s="15" t="s">
        <v>78</v>
      </c>
      <c r="AY148" s="281" t="s">
        <v>152</v>
      </c>
    </row>
    <row r="149" s="15" customFormat="1">
      <c r="A149" s="15"/>
      <c r="B149" s="272"/>
      <c r="C149" s="273"/>
      <c r="D149" s="241" t="s">
        <v>160</v>
      </c>
      <c r="E149" s="274" t="s">
        <v>1</v>
      </c>
      <c r="F149" s="275" t="s">
        <v>617</v>
      </c>
      <c r="G149" s="273"/>
      <c r="H149" s="274" t="s">
        <v>1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160</v>
      </c>
      <c r="AU149" s="281" t="s">
        <v>87</v>
      </c>
      <c r="AV149" s="15" t="s">
        <v>83</v>
      </c>
      <c r="AW149" s="15" t="s">
        <v>34</v>
      </c>
      <c r="AX149" s="15" t="s">
        <v>78</v>
      </c>
      <c r="AY149" s="281" t="s">
        <v>152</v>
      </c>
    </row>
    <row r="150" s="12" customFormat="1" ht="22.8" customHeight="1">
      <c r="A150" s="12"/>
      <c r="B150" s="210"/>
      <c r="C150" s="211"/>
      <c r="D150" s="212" t="s">
        <v>77</v>
      </c>
      <c r="E150" s="224" t="s">
        <v>93</v>
      </c>
      <c r="F150" s="224" t="s">
        <v>265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SUM(P151:P162)</f>
        <v>0</v>
      </c>
      <c r="Q150" s="218"/>
      <c r="R150" s="219">
        <f>SUM(R151:R162)</f>
        <v>1090.0267200000001</v>
      </c>
      <c r="S150" s="218"/>
      <c r="T150" s="220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83</v>
      </c>
      <c r="AT150" s="222" t="s">
        <v>77</v>
      </c>
      <c r="AU150" s="222" t="s">
        <v>83</v>
      </c>
      <c r="AY150" s="221" t="s">
        <v>152</v>
      </c>
      <c r="BK150" s="223">
        <f>SUM(BK151:BK162)</f>
        <v>0</v>
      </c>
    </row>
    <row r="151" s="2" customFormat="1" ht="49.05" customHeight="1">
      <c r="A151" s="38"/>
      <c r="B151" s="39"/>
      <c r="C151" s="226" t="s">
        <v>225</v>
      </c>
      <c r="D151" s="226" t="s">
        <v>154</v>
      </c>
      <c r="E151" s="227" t="s">
        <v>271</v>
      </c>
      <c r="F151" s="228" t="s">
        <v>272</v>
      </c>
      <c r="G151" s="229" t="s">
        <v>157</v>
      </c>
      <c r="H151" s="230">
        <v>396</v>
      </c>
      <c r="I151" s="231"/>
      <c r="J151" s="232">
        <f>ROUND(I151*H151,2)</f>
        <v>0</v>
      </c>
      <c r="K151" s="228" t="s">
        <v>158</v>
      </c>
      <c r="L151" s="44"/>
      <c r="M151" s="233" t="s">
        <v>1</v>
      </c>
      <c r="N151" s="234" t="s">
        <v>43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93</v>
      </c>
      <c r="AT151" s="237" t="s">
        <v>154</v>
      </c>
      <c r="AU151" s="237" t="s">
        <v>87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93</v>
      </c>
      <c r="BM151" s="237" t="s">
        <v>618</v>
      </c>
    </row>
    <row r="152" s="13" customFormat="1">
      <c r="A152" s="13"/>
      <c r="B152" s="239"/>
      <c r="C152" s="240"/>
      <c r="D152" s="241" t="s">
        <v>160</v>
      </c>
      <c r="E152" s="242" t="s">
        <v>1</v>
      </c>
      <c r="F152" s="243" t="s">
        <v>619</v>
      </c>
      <c r="G152" s="240"/>
      <c r="H152" s="244">
        <v>396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160</v>
      </c>
      <c r="AU152" s="250" t="s">
        <v>87</v>
      </c>
      <c r="AV152" s="13" t="s">
        <v>87</v>
      </c>
      <c r="AW152" s="13" t="s">
        <v>34</v>
      </c>
      <c r="AX152" s="13" t="s">
        <v>83</v>
      </c>
      <c r="AY152" s="250" t="s">
        <v>152</v>
      </c>
    </row>
    <row r="153" s="2" customFormat="1" ht="16.5" customHeight="1">
      <c r="A153" s="38"/>
      <c r="B153" s="39"/>
      <c r="C153" s="262" t="s">
        <v>231</v>
      </c>
      <c r="D153" s="262" t="s">
        <v>173</v>
      </c>
      <c r="E153" s="263" t="s">
        <v>276</v>
      </c>
      <c r="F153" s="264" t="s">
        <v>277</v>
      </c>
      <c r="G153" s="265" t="s">
        <v>157</v>
      </c>
      <c r="H153" s="266">
        <v>475.19999999999999</v>
      </c>
      <c r="I153" s="267"/>
      <c r="J153" s="268">
        <f>ROUND(I153*H153,2)</f>
        <v>0</v>
      </c>
      <c r="K153" s="264" t="s">
        <v>1</v>
      </c>
      <c r="L153" s="269"/>
      <c r="M153" s="270" t="s">
        <v>1</v>
      </c>
      <c r="N153" s="271" t="s">
        <v>43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105</v>
      </c>
      <c r="AT153" s="237" t="s">
        <v>173</v>
      </c>
      <c r="AU153" s="237" t="s">
        <v>87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93</v>
      </c>
      <c r="BM153" s="237" t="s">
        <v>620</v>
      </c>
    </row>
    <row r="154" s="13" customFormat="1">
      <c r="A154" s="13"/>
      <c r="B154" s="239"/>
      <c r="C154" s="240"/>
      <c r="D154" s="241" t="s">
        <v>160</v>
      </c>
      <c r="E154" s="240"/>
      <c r="F154" s="243" t="s">
        <v>621</v>
      </c>
      <c r="G154" s="240"/>
      <c r="H154" s="244">
        <v>475.19999999999999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160</v>
      </c>
      <c r="AU154" s="250" t="s">
        <v>87</v>
      </c>
      <c r="AV154" s="13" t="s">
        <v>87</v>
      </c>
      <c r="AW154" s="13" t="s">
        <v>4</v>
      </c>
      <c r="AX154" s="13" t="s">
        <v>83</v>
      </c>
      <c r="AY154" s="250" t="s">
        <v>152</v>
      </c>
    </row>
    <row r="155" s="2" customFormat="1" ht="37.8" customHeight="1">
      <c r="A155" s="38"/>
      <c r="B155" s="39"/>
      <c r="C155" s="226" t="s">
        <v>235</v>
      </c>
      <c r="D155" s="226" t="s">
        <v>154</v>
      </c>
      <c r="E155" s="227" t="s">
        <v>291</v>
      </c>
      <c r="F155" s="228" t="s">
        <v>292</v>
      </c>
      <c r="G155" s="229" t="s">
        <v>164</v>
      </c>
      <c r="H155" s="230">
        <v>384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43</v>
      </c>
      <c r="O155" s="91"/>
      <c r="P155" s="235">
        <f>O155*H155</f>
        <v>0</v>
      </c>
      <c r="Q155" s="235">
        <v>2.13408</v>
      </c>
      <c r="R155" s="235">
        <f>Q155*H155</f>
        <v>819.48671999999999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93</v>
      </c>
      <c r="AT155" s="237" t="s">
        <v>154</v>
      </c>
      <c r="AU155" s="237" t="s">
        <v>87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93</v>
      </c>
      <c r="BM155" s="237" t="s">
        <v>622</v>
      </c>
    </row>
    <row r="156" s="13" customFormat="1">
      <c r="A156" s="13"/>
      <c r="B156" s="239"/>
      <c r="C156" s="240"/>
      <c r="D156" s="241" t="s">
        <v>160</v>
      </c>
      <c r="E156" s="242" t="s">
        <v>1</v>
      </c>
      <c r="F156" s="243" t="s">
        <v>623</v>
      </c>
      <c r="G156" s="240"/>
      <c r="H156" s="244">
        <v>160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160</v>
      </c>
      <c r="AU156" s="250" t="s">
        <v>87</v>
      </c>
      <c r="AV156" s="13" t="s">
        <v>87</v>
      </c>
      <c r="AW156" s="13" t="s">
        <v>34</v>
      </c>
      <c r="AX156" s="13" t="s">
        <v>78</v>
      </c>
      <c r="AY156" s="250" t="s">
        <v>152</v>
      </c>
    </row>
    <row r="157" s="13" customFormat="1">
      <c r="A157" s="13"/>
      <c r="B157" s="239"/>
      <c r="C157" s="240"/>
      <c r="D157" s="241" t="s">
        <v>160</v>
      </c>
      <c r="E157" s="242" t="s">
        <v>1</v>
      </c>
      <c r="F157" s="243" t="s">
        <v>624</v>
      </c>
      <c r="G157" s="240"/>
      <c r="H157" s="244">
        <v>224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160</v>
      </c>
      <c r="AU157" s="250" t="s">
        <v>87</v>
      </c>
      <c r="AV157" s="13" t="s">
        <v>87</v>
      </c>
      <c r="AW157" s="13" t="s">
        <v>34</v>
      </c>
      <c r="AX157" s="13" t="s">
        <v>78</v>
      </c>
      <c r="AY157" s="250" t="s">
        <v>152</v>
      </c>
    </row>
    <row r="158" s="14" customFormat="1">
      <c r="A158" s="14"/>
      <c r="B158" s="251"/>
      <c r="C158" s="252"/>
      <c r="D158" s="241" t="s">
        <v>160</v>
      </c>
      <c r="E158" s="253" t="s">
        <v>1</v>
      </c>
      <c r="F158" s="254" t="s">
        <v>168</v>
      </c>
      <c r="G158" s="252"/>
      <c r="H158" s="255">
        <v>384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160</v>
      </c>
      <c r="AU158" s="261" t="s">
        <v>87</v>
      </c>
      <c r="AV158" s="14" t="s">
        <v>93</v>
      </c>
      <c r="AW158" s="14" t="s">
        <v>34</v>
      </c>
      <c r="AX158" s="14" t="s">
        <v>83</v>
      </c>
      <c r="AY158" s="261" t="s">
        <v>152</v>
      </c>
    </row>
    <row r="159" s="2" customFormat="1" ht="33" customHeight="1">
      <c r="A159" s="38"/>
      <c r="B159" s="39"/>
      <c r="C159" s="226" t="s">
        <v>8</v>
      </c>
      <c r="D159" s="226" t="s">
        <v>154</v>
      </c>
      <c r="E159" s="227" t="s">
        <v>625</v>
      </c>
      <c r="F159" s="228" t="s">
        <v>626</v>
      </c>
      <c r="G159" s="229" t="s">
        <v>164</v>
      </c>
      <c r="H159" s="230">
        <v>67.5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43</v>
      </c>
      <c r="O159" s="91"/>
      <c r="P159" s="235">
        <f>O159*H159</f>
        <v>0</v>
      </c>
      <c r="Q159" s="235">
        <v>1.8480000000000001</v>
      </c>
      <c r="R159" s="235">
        <f>Q159*H159</f>
        <v>124.74000000000001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93</v>
      </c>
      <c r="AT159" s="237" t="s">
        <v>154</v>
      </c>
      <c r="AU159" s="237" t="s">
        <v>87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93</v>
      </c>
      <c r="BM159" s="237" t="s">
        <v>627</v>
      </c>
    </row>
    <row r="160" s="13" customFormat="1">
      <c r="A160" s="13"/>
      <c r="B160" s="239"/>
      <c r="C160" s="240"/>
      <c r="D160" s="241" t="s">
        <v>160</v>
      </c>
      <c r="E160" s="242" t="s">
        <v>1</v>
      </c>
      <c r="F160" s="243" t="s">
        <v>628</v>
      </c>
      <c r="G160" s="240"/>
      <c r="H160" s="244">
        <v>67.5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160</v>
      </c>
      <c r="AU160" s="250" t="s">
        <v>87</v>
      </c>
      <c r="AV160" s="13" t="s">
        <v>87</v>
      </c>
      <c r="AW160" s="13" t="s">
        <v>34</v>
      </c>
      <c r="AX160" s="13" t="s">
        <v>83</v>
      </c>
      <c r="AY160" s="250" t="s">
        <v>152</v>
      </c>
    </row>
    <row r="161" s="2" customFormat="1" ht="33" customHeight="1">
      <c r="A161" s="38"/>
      <c r="B161" s="39"/>
      <c r="C161" s="226" t="s">
        <v>244</v>
      </c>
      <c r="D161" s="226" t="s">
        <v>154</v>
      </c>
      <c r="E161" s="227" t="s">
        <v>306</v>
      </c>
      <c r="F161" s="228" t="s">
        <v>307</v>
      </c>
      <c r="G161" s="229" t="s">
        <v>164</v>
      </c>
      <c r="H161" s="230">
        <v>67.5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43</v>
      </c>
      <c r="O161" s="91"/>
      <c r="P161" s="235">
        <f>O161*H161</f>
        <v>0</v>
      </c>
      <c r="Q161" s="235">
        <v>2.1600000000000001</v>
      </c>
      <c r="R161" s="235">
        <f>Q161*H161</f>
        <v>145.80000000000001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93</v>
      </c>
      <c r="AT161" s="237" t="s">
        <v>154</v>
      </c>
      <c r="AU161" s="237" t="s">
        <v>87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93</v>
      </c>
      <c r="BM161" s="237" t="s">
        <v>629</v>
      </c>
    </row>
    <row r="162" s="13" customFormat="1">
      <c r="A162" s="13"/>
      <c r="B162" s="239"/>
      <c r="C162" s="240"/>
      <c r="D162" s="241" t="s">
        <v>160</v>
      </c>
      <c r="E162" s="242" t="s">
        <v>1</v>
      </c>
      <c r="F162" s="243" t="s">
        <v>630</v>
      </c>
      <c r="G162" s="240"/>
      <c r="H162" s="244">
        <v>67.5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160</v>
      </c>
      <c r="AU162" s="250" t="s">
        <v>87</v>
      </c>
      <c r="AV162" s="13" t="s">
        <v>87</v>
      </c>
      <c r="AW162" s="13" t="s">
        <v>34</v>
      </c>
      <c r="AX162" s="13" t="s">
        <v>83</v>
      </c>
      <c r="AY162" s="250" t="s">
        <v>152</v>
      </c>
    </row>
    <row r="163" s="12" customFormat="1" ht="22.8" customHeight="1">
      <c r="A163" s="12"/>
      <c r="B163" s="210"/>
      <c r="C163" s="211"/>
      <c r="D163" s="212" t="s">
        <v>77</v>
      </c>
      <c r="E163" s="224" t="s">
        <v>344</v>
      </c>
      <c r="F163" s="224" t="s">
        <v>345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P164</f>
        <v>0</v>
      </c>
      <c r="Q163" s="218"/>
      <c r="R163" s="219">
        <f>R164</f>
        <v>0</v>
      </c>
      <c r="S163" s="218"/>
      <c r="T163" s="220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83</v>
      </c>
      <c r="AT163" s="222" t="s">
        <v>77</v>
      </c>
      <c r="AU163" s="222" t="s">
        <v>83</v>
      </c>
      <c r="AY163" s="221" t="s">
        <v>152</v>
      </c>
      <c r="BK163" s="223">
        <f>BK164</f>
        <v>0</v>
      </c>
    </row>
    <row r="164" s="2" customFormat="1" ht="24.15" customHeight="1">
      <c r="A164" s="38"/>
      <c r="B164" s="39"/>
      <c r="C164" s="226" t="s">
        <v>249</v>
      </c>
      <c r="D164" s="226" t="s">
        <v>154</v>
      </c>
      <c r="E164" s="227" t="s">
        <v>347</v>
      </c>
      <c r="F164" s="228" t="s">
        <v>348</v>
      </c>
      <c r="G164" s="229" t="s">
        <v>176</v>
      </c>
      <c r="H164" s="230">
        <v>1090.027</v>
      </c>
      <c r="I164" s="231"/>
      <c r="J164" s="232">
        <f>ROUND(I164*H164,2)</f>
        <v>0</v>
      </c>
      <c r="K164" s="228" t="s">
        <v>158</v>
      </c>
      <c r="L164" s="44"/>
      <c r="M164" s="286" t="s">
        <v>1</v>
      </c>
      <c r="N164" s="287" t="s">
        <v>43</v>
      </c>
      <c r="O164" s="288"/>
      <c r="P164" s="289">
        <f>O164*H164</f>
        <v>0</v>
      </c>
      <c r="Q164" s="289">
        <v>0</v>
      </c>
      <c r="R164" s="289">
        <f>Q164*H164</f>
        <v>0</v>
      </c>
      <c r="S164" s="289">
        <v>0</v>
      </c>
      <c r="T164" s="29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93</v>
      </c>
      <c r="AT164" s="237" t="s">
        <v>154</v>
      </c>
      <c r="AU164" s="237" t="s">
        <v>87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93</v>
      </c>
      <c r="BM164" s="237" t="s">
        <v>631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gn79IlReOcB7gX2WCDNymSziq3rkPuGtTTvaojnX+/giEPkozE5CoTTgGVF3PCQ/O23iVKQiLeuuxyeLeU0MYQ==" hashValue="TWpCfsMEHwq/BlwELdkAyU6ci5kWaL1OPGxCIVIPHabiToWpfUoROLQ0Cvjhol+GHpe9XlMGg6Trf+Q+hieeOw==" algorithmName="SHA-512" password="CC35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19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22</v>
      </c>
      <c r="E12" s="38"/>
      <c r="F12" s="141" t="s">
        <v>23</v>
      </c>
      <c r="G12" s="38"/>
      <c r="H12" s="38"/>
      <c r="I12" s="150" t="s">
        <v>24</v>
      </c>
      <c r="J12" s="153" t="str">
        <f>'Rekapitulace stavby'!AN8</f>
        <v>29. 9. 2022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26</v>
      </c>
      <c r="E14" s="38"/>
      <c r="F14" s="38"/>
      <c r="G14" s="38"/>
      <c r="H14" s="38"/>
      <c r="I14" s="150" t="s">
        <v>27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28</v>
      </c>
      <c r="F15" s="38"/>
      <c r="G15" s="38"/>
      <c r="H15" s="38"/>
      <c r="I15" s="150" t="s">
        <v>29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27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29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29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4"/>
      <c r="B27" s="155"/>
      <c r="C27" s="154"/>
      <c r="D27" s="154"/>
      <c r="E27" s="156" t="s">
        <v>124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ROUND((SUM(BE121:BE134)),  2)</f>
        <v>0</v>
      </c>
      <c r="G33" s="38"/>
      <c r="H33" s="38"/>
      <c r="I33" s="164">
        <v>0.20999999999999999</v>
      </c>
      <c r="J33" s="163">
        <f>ROUND(((SUM(BE121:BE134))*I33),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ROUND((SUM(BF121:BF134)),  2)</f>
        <v>0</v>
      </c>
      <c r="G34" s="38"/>
      <c r="H34" s="38"/>
      <c r="I34" s="164">
        <v>0.14999999999999999</v>
      </c>
      <c r="J34" s="163">
        <f>ROUND(((SUM(BF121:BF134))*I34),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ROUND((SUM(BG121:BG134)),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ROUND((SUM(BH121:BH134)),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ROUND((SUM(BI121:BI134)),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7 - SO 01.7 Sjezd do nádrže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Sebranice u Boskovic, Skalice n. Svitavou</v>
      </c>
      <c r="G89" s="40"/>
      <c r="H89" s="40"/>
      <c r="I89" s="32" t="s">
        <v>24</v>
      </c>
      <c r="J89" s="79" t="str">
        <f>IF(J12="","",J12)</f>
        <v>29. 9. 2022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26</v>
      </c>
      <c r="D91" s="40"/>
      <c r="E91" s="40"/>
      <c r="F91" s="27" t="str">
        <f>E15</f>
        <v>Povodí Moravy,s.p., Dřevařská 11, 602 00 Brno</v>
      </c>
      <c r="G91" s="40"/>
      <c r="H91" s="40"/>
      <c r="I91" s="32" t="s">
        <v>32</v>
      </c>
      <c r="J91" s="36" t="str">
        <f>E21</f>
        <v>Šindlar s.r.o., Na Brně 372/2a,500 06 Hradec Král.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Jakub Kološ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126</v>
      </c>
      <c r="D94" s="185"/>
      <c r="E94" s="185"/>
      <c r="F94" s="185"/>
      <c r="G94" s="185"/>
      <c r="H94" s="185"/>
      <c r="I94" s="185"/>
      <c r="J94" s="186" t="s">
        <v>127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188"/>
      <c r="C97" s="189"/>
      <c r="D97" s="190" t="s">
        <v>130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134</v>
      </c>
      <c r="E98" s="196"/>
      <c r="F98" s="196"/>
      <c r="G98" s="196"/>
      <c r="H98" s="196"/>
      <c r="I98" s="196"/>
      <c r="J98" s="197">
        <f>J123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633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634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635</v>
      </c>
      <c r="E101" s="191"/>
      <c r="F101" s="191"/>
      <c r="G101" s="191"/>
      <c r="H101" s="191"/>
      <c r="I101" s="191"/>
      <c r="J101" s="192">
        <f>J132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VN Skalice - rekonstrukce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7 - SO 01.7 Sjezd do nádrže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22</v>
      </c>
      <c r="D115" s="40"/>
      <c r="E115" s="40"/>
      <c r="F115" s="27" t="str">
        <f>F12</f>
        <v>Sebranice u Boskovic, Skalice n. Svitavou</v>
      </c>
      <c r="G115" s="40"/>
      <c r="H115" s="40"/>
      <c r="I115" s="32" t="s">
        <v>24</v>
      </c>
      <c r="J115" s="79" t="str">
        <f>IF(J12="","",J12)</f>
        <v>29. 9. 2022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26</v>
      </c>
      <c r="D117" s="40"/>
      <c r="E117" s="40"/>
      <c r="F117" s="27" t="str">
        <f>E15</f>
        <v>Povodí Moravy,s.p., Dřevařská 11, 602 00 Brno</v>
      </c>
      <c r="G117" s="40"/>
      <c r="H117" s="40"/>
      <c r="I117" s="32" t="s">
        <v>32</v>
      </c>
      <c r="J117" s="36" t="str">
        <f>E21</f>
        <v>Šindlar s.r.o., Na Brně 372/2a,500 06 Hradec Král.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Jakub Kološ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138</v>
      </c>
      <c r="D120" s="202" t="s">
        <v>63</v>
      </c>
      <c r="E120" s="202" t="s">
        <v>59</v>
      </c>
      <c r="F120" s="202" t="s">
        <v>60</v>
      </c>
      <c r="G120" s="202" t="s">
        <v>139</v>
      </c>
      <c r="H120" s="202" t="s">
        <v>140</v>
      </c>
      <c r="I120" s="202" t="s">
        <v>141</v>
      </c>
      <c r="J120" s="202" t="s">
        <v>127</v>
      </c>
      <c r="K120" s="203" t="s">
        <v>142</v>
      </c>
      <c r="L120" s="204"/>
      <c r="M120" s="100" t="s">
        <v>1</v>
      </c>
      <c r="N120" s="101" t="s">
        <v>42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P122+P128+P132</f>
        <v>0</v>
      </c>
      <c r="Q121" s="104"/>
      <c r="R121" s="207">
        <f>R122+R128+R132</f>
        <v>0</v>
      </c>
      <c r="S121" s="104"/>
      <c r="T121" s="208">
        <f>T122+T128+T132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129</v>
      </c>
      <c r="BK121" s="209">
        <f>BK122+BK128+BK132</f>
        <v>0</v>
      </c>
    </row>
    <row r="122" s="12" customFormat="1" ht="25.92" customHeight="1">
      <c r="A122" s="12"/>
      <c r="B122" s="210"/>
      <c r="C122" s="211"/>
      <c r="D122" s="212" t="s">
        <v>77</v>
      </c>
      <c r="E122" s="213" t="s">
        <v>150</v>
      </c>
      <c r="F122" s="213" t="s">
        <v>151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77</v>
      </c>
      <c r="AU122" s="222" t="s">
        <v>78</v>
      </c>
      <c r="AY122" s="221" t="s">
        <v>152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77</v>
      </c>
      <c r="E123" s="224" t="s">
        <v>96</v>
      </c>
      <c r="F123" s="224" t="s">
        <v>315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SUM(P124:P127)</f>
        <v>0</v>
      </c>
      <c r="Q123" s="218"/>
      <c r="R123" s="219">
        <f>SUM(R124:R127)</f>
        <v>0</v>
      </c>
      <c r="S123" s="218"/>
      <c r="T123" s="22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83</v>
      </c>
      <c r="AY123" s="221" t="s">
        <v>152</v>
      </c>
      <c r="BK123" s="223">
        <f>SUM(BK124:BK127)</f>
        <v>0</v>
      </c>
    </row>
    <row r="124" s="2" customFormat="1" ht="37.8" customHeight="1">
      <c r="A124" s="38"/>
      <c r="B124" s="39"/>
      <c r="C124" s="226" t="s">
        <v>83</v>
      </c>
      <c r="D124" s="226" t="s">
        <v>154</v>
      </c>
      <c r="E124" s="227" t="s">
        <v>568</v>
      </c>
      <c r="F124" s="228" t="s">
        <v>569</v>
      </c>
      <c r="G124" s="229" t="s">
        <v>157</v>
      </c>
      <c r="H124" s="230">
        <v>156</v>
      </c>
      <c r="I124" s="231"/>
      <c r="J124" s="232">
        <f>ROUND(I124*H124,2)</f>
        <v>0</v>
      </c>
      <c r="K124" s="228" t="s">
        <v>158</v>
      </c>
      <c r="L124" s="44"/>
      <c r="M124" s="233" t="s">
        <v>1</v>
      </c>
      <c r="N124" s="234" t="s">
        <v>43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93</v>
      </c>
      <c r="AT124" s="237" t="s">
        <v>154</v>
      </c>
      <c r="AU124" s="237" t="s">
        <v>87</v>
      </c>
      <c r="AY124" s="17" t="s">
        <v>152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93</v>
      </c>
      <c r="BM124" s="237" t="s">
        <v>636</v>
      </c>
    </row>
    <row r="125" s="13" customFormat="1">
      <c r="A125" s="13"/>
      <c r="B125" s="239"/>
      <c r="C125" s="240"/>
      <c r="D125" s="241" t="s">
        <v>160</v>
      </c>
      <c r="E125" s="242" t="s">
        <v>1</v>
      </c>
      <c r="F125" s="243" t="s">
        <v>637</v>
      </c>
      <c r="G125" s="240"/>
      <c r="H125" s="244">
        <v>156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160</v>
      </c>
      <c r="AU125" s="250" t="s">
        <v>87</v>
      </c>
      <c r="AV125" s="13" t="s">
        <v>87</v>
      </c>
      <c r="AW125" s="13" t="s">
        <v>34</v>
      </c>
      <c r="AX125" s="13" t="s">
        <v>83</v>
      </c>
      <c r="AY125" s="250" t="s">
        <v>152</v>
      </c>
    </row>
    <row r="126" s="2" customFormat="1" ht="49.05" customHeight="1">
      <c r="A126" s="38"/>
      <c r="B126" s="39"/>
      <c r="C126" s="226" t="s">
        <v>87</v>
      </c>
      <c r="D126" s="226" t="s">
        <v>154</v>
      </c>
      <c r="E126" s="227" t="s">
        <v>572</v>
      </c>
      <c r="F126" s="228" t="s">
        <v>573</v>
      </c>
      <c r="G126" s="229" t="s">
        <v>157</v>
      </c>
      <c r="H126" s="230">
        <v>156</v>
      </c>
      <c r="I126" s="231"/>
      <c r="J126" s="232">
        <f>ROUND(I126*H126,2)</f>
        <v>0</v>
      </c>
      <c r="K126" s="228" t="s">
        <v>158</v>
      </c>
      <c r="L126" s="44"/>
      <c r="M126" s="233" t="s">
        <v>1</v>
      </c>
      <c r="N126" s="234" t="s">
        <v>43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93</v>
      </c>
      <c r="AT126" s="237" t="s">
        <v>154</v>
      </c>
      <c r="AU126" s="237" t="s">
        <v>87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93</v>
      </c>
      <c r="BM126" s="237" t="s">
        <v>638</v>
      </c>
    </row>
    <row r="127" s="13" customFormat="1">
      <c r="A127" s="13"/>
      <c r="B127" s="239"/>
      <c r="C127" s="240"/>
      <c r="D127" s="241" t="s">
        <v>160</v>
      </c>
      <c r="E127" s="242" t="s">
        <v>1</v>
      </c>
      <c r="F127" s="243" t="s">
        <v>639</v>
      </c>
      <c r="G127" s="240"/>
      <c r="H127" s="244">
        <v>156</v>
      </c>
      <c r="I127" s="245"/>
      <c r="J127" s="240"/>
      <c r="K127" s="240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160</v>
      </c>
      <c r="AU127" s="250" t="s">
        <v>87</v>
      </c>
      <c r="AV127" s="13" t="s">
        <v>87</v>
      </c>
      <c r="AW127" s="13" t="s">
        <v>34</v>
      </c>
      <c r="AX127" s="13" t="s">
        <v>83</v>
      </c>
      <c r="AY127" s="250" t="s">
        <v>152</v>
      </c>
    </row>
    <row r="128" s="12" customFormat="1" ht="25.92" customHeight="1">
      <c r="A128" s="12"/>
      <c r="B128" s="210"/>
      <c r="C128" s="211"/>
      <c r="D128" s="212" t="s">
        <v>77</v>
      </c>
      <c r="E128" s="213" t="s">
        <v>640</v>
      </c>
      <c r="F128" s="213" t="s">
        <v>641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87</v>
      </c>
      <c r="AT128" s="222" t="s">
        <v>77</v>
      </c>
      <c r="AU128" s="222" t="s">
        <v>78</v>
      </c>
      <c r="AY128" s="221" t="s">
        <v>152</v>
      </c>
      <c r="BK128" s="223">
        <f>BK129</f>
        <v>0</v>
      </c>
    </row>
    <row r="129" s="12" customFormat="1" ht="22.8" customHeight="1">
      <c r="A129" s="12"/>
      <c r="B129" s="210"/>
      <c r="C129" s="211"/>
      <c r="D129" s="212" t="s">
        <v>77</v>
      </c>
      <c r="E129" s="224" t="s">
        <v>642</v>
      </c>
      <c r="F129" s="224" t="s">
        <v>643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SUM(P130:P131)</f>
        <v>0</v>
      </c>
      <c r="Q129" s="218"/>
      <c r="R129" s="219">
        <f>SUM(R130:R131)</f>
        <v>0</v>
      </c>
      <c r="S129" s="218"/>
      <c r="T129" s="22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87</v>
      </c>
      <c r="AT129" s="222" t="s">
        <v>77</v>
      </c>
      <c r="AU129" s="222" t="s">
        <v>83</v>
      </c>
      <c r="AY129" s="221" t="s">
        <v>152</v>
      </c>
      <c r="BK129" s="223">
        <f>SUM(BK130:BK131)</f>
        <v>0</v>
      </c>
    </row>
    <row r="130" s="2" customFormat="1" ht="24.15" customHeight="1">
      <c r="A130" s="38"/>
      <c r="B130" s="39"/>
      <c r="C130" s="226" t="s">
        <v>90</v>
      </c>
      <c r="D130" s="226" t="s">
        <v>154</v>
      </c>
      <c r="E130" s="227" t="s">
        <v>644</v>
      </c>
      <c r="F130" s="228" t="s">
        <v>645</v>
      </c>
      <c r="G130" s="229" t="s">
        <v>157</v>
      </c>
      <c r="H130" s="230">
        <v>70</v>
      </c>
      <c r="I130" s="231"/>
      <c r="J130" s="232">
        <f>ROUND(I130*H130,2)</f>
        <v>0</v>
      </c>
      <c r="K130" s="228" t="s">
        <v>158</v>
      </c>
      <c r="L130" s="44"/>
      <c r="M130" s="233" t="s">
        <v>1</v>
      </c>
      <c r="N130" s="234" t="s">
        <v>43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244</v>
      </c>
      <c r="AT130" s="237" t="s">
        <v>154</v>
      </c>
      <c r="AU130" s="237" t="s">
        <v>87</v>
      </c>
      <c r="AY130" s="17" t="s">
        <v>152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244</v>
      </c>
      <c r="BM130" s="237" t="s">
        <v>646</v>
      </c>
    </row>
    <row r="131" s="13" customFormat="1">
      <c r="A131" s="13"/>
      <c r="B131" s="239"/>
      <c r="C131" s="240"/>
      <c r="D131" s="241" t="s">
        <v>160</v>
      </c>
      <c r="E131" s="242" t="s">
        <v>1</v>
      </c>
      <c r="F131" s="243" t="s">
        <v>647</v>
      </c>
      <c r="G131" s="240"/>
      <c r="H131" s="244">
        <v>70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160</v>
      </c>
      <c r="AU131" s="250" t="s">
        <v>87</v>
      </c>
      <c r="AV131" s="13" t="s">
        <v>87</v>
      </c>
      <c r="AW131" s="13" t="s">
        <v>34</v>
      </c>
      <c r="AX131" s="13" t="s">
        <v>83</v>
      </c>
      <c r="AY131" s="250" t="s">
        <v>152</v>
      </c>
    </row>
    <row r="132" s="12" customFormat="1" ht="25.92" customHeight="1">
      <c r="A132" s="12"/>
      <c r="B132" s="210"/>
      <c r="C132" s="211"/>
      <c r="D132" s="212" t="s">
        <v>77</v>
      </c>
      <c r="E132" s="213" t="s">
        <v>648</v>
      </c>
      <c r="F132" s="213" t="s">
        <v>649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2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93</v>
      </c>
      <c r="AT132" s="222" t="s">
        <v>77</v>
      </c>
      <c r="AU132" s="222" t="s">
        <v>78</v>
      </c>
      <c r="AY132" s="221" t="s">
        <v>152</v>
      </c>
      <c r="BK132" s="223">
        <f>SUM(BK133:BK134)</f>
        <v>0</v>
      </c>
    </row>
    <row r="133" s="2" customFormat="1" ht="24.15" customHeight="1">
      <c r="A133" s="38"/>
      <c r="B133" s="39"/>
      <c r="C133" s="226" t="s">
        <v>93</v>
      </c>
      <c r="D133" s="226" t="s">
        <v>154</v>
      </c>
      <c r="E133" s="227" t="s">
        <v>650</v>
      </c>
      <c r="F133" s="228" t="s">
        <v>651</v>
      </c>
      <c r="G133" s="229" t="s">
        <v>652</v>
      </c>
      <c r="H133" s="230">
        <v>2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43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653</v>
      </c>
      <c r="AT133" s="237" t="s">
        <v>154</v>
      </c>
      <c r="AU133" s="237" t="s">
        <v>83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653</v>
      </c>
      <c r="BM133" s="237" t="s">
        <v>654</v>
      </c>
    </row>
    <row r="134" s="13" customFormat="1">
      <c r="A134" s="13"/>
      <c r="B134" s="239"/>
      <c r="C134" s="240"/>
      <c r="D134" s="241" t="s">
        <v>160</v>
      </c>
      <c r="E134" s="242" t="s">
        <v>1</v>
      </c>
      <c r="F134" s="243" t="s">
        <v>655</v>
      </c>
      <c r="G134" s="240"/>
      <c r="H134" s="244">
        <v>2</v>
      </c>
      <c r="I134" s="245"/>
      <c r="J134" s="240"/>
      <c r="K134" s="240"/>
      <c r="L134" s="246"/>
      <c r="M134" s="291"/>
      <c r="N134" s="292"/>
      <c r="O134" s="292"/>
      <c r="P134" s="292"/>
      <c r="Q134" s="292"/>
      <c r="R134" s="292"/>
      <c r="S134" s="292"/>
      <c r="T134" s="2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160</v>
      </c>
      <c r="AU134" s="250" t="s">
        <v>83</v>
      </c>
      <c r="AV134" s="13" t="s">
        <v>87</v>
      </c>
      <c r="AW134" s="13" t="s">
        <v>34</v>
      </c>
      <c r="AX134" s="13" t="s">
        <v>83</v>
      </c>
      <c r="AY134" s="250" t="s">
        <v>152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A1imLUE74jtpR5iIqVK5zvEKXxSUsApoFFX0wRj521Iox3qP2DExZplxtZVLqAq5l+vfYgKVEK0szicNuxyDOQ==" hashValue="YB0CAwebdU0HvsrOuvhCoZy+2xaDl9+oZHauaU6W5RGPPsfxf4U9GOCGB/WV+kIIQs//oWWly7ItBGWj7VObVw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121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VN Skalice - rekonstrukce</v>
      </c>
      <c r="F7" s="150"/>
      <c r="G7" s="150"/>
      <c r="H7" s="150"/>
      <c r="L7" s="20"/>
    </row>
    <row r="8" s="1" customFormat="1" ht="12" customHeight="1">
      <c r="B8" s="20"/>
      <c r="D8" s="150" t="s">
        <v>122</v>
      </c>
      <c r="L8" s="20"/>
    </row>
    <row r="9" s="2" customFormat="1" ht="16.5" customHeight="1">
      <c r="A9" s="38"/>
      <c r="B9" s="44"/>
      <c r="C9" s="38"/>
      <c r="D9" s="38"/>
      <c r="E9" s="151" t="s">
        <v>656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657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658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22</v>
      </c>
      <c r="E14" s="38"/>
      <c r="F14" s="141" t="s">
        <v>23</v>
      </c>
      <c r="G14" s="38"/>
      <c r="H14" s="38"/>
      <c r="I14" s="150" t="s">
        <v>24</v>
      </c>
      <c r="J14" s="153" t="str">
        <f>'Rekapitulace stavby'!AN8</f>
        <v>29. 9. 2022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26</v>
      </c>
      <c r="E16" s="38"/>
      <c r="F16" s="38"/>
      <c r="G16" s="38"/>
      <c r="H16" s="38"/>
      <c r="I16" s="150" t="s">
        <v>27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28</v>
      </c>
      <c r="F17" s="38"/>
      <c r="G17" s="38"/>
      <c r="H17" s="38"/>
      <c r="I17" s="150" t="s">
        <v>29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27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29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27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0" t="s">
        <v>29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0" t="s">
        <v>29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ROUND((SUM(BE122:BE137)),  2)</f>
        <v>0</v>
      </c>
      <c r="G35" s="38"/>
      <c r="H35" s="38"/>
      <c r="I35" s="164">
        <v>0.20999999999999999</v>
      </c>
      <c r="J35" s="163">
        <f>ROUND(((SUM(BE122:BE137))*I35),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ROUND((SUM(BF122:BF137)),  2)</f>
        <v>0</v>
      </c>
      <c r="G36" s="38"/>
      <c r="H36" s="38"/>
      <c r="I36" s="164">
        <v>0.14999999999999999</v>
      </c>
      <c r="J36" s="163">
        <f>ROUND(((SUM(BF122:BF137))*I36),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ROUND((SUM(BG122:BG137)),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ROUND((SUM(BH122:BH137)),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ROUND((SUM(BI122:BI137)),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VN Skalice - rekonstrukce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656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657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8.1 - SO 1.8.1  Nátok -Výpustek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22</v>
      </c>
      <c r="D91" s="40"/>
      <c r="E91" s="40"/>
      <c r="F91" s="27" t="str">
        <f>F14</f>
        <v>Sebranice u Boskovic, Skalice n. Svitavou</v>
      </c>
      <c r="G91" s="40"/>
      <c r="H91" s="40"/>
      <c r="I91" s="32" t="s">
        <v>24</v>
      </c>
      <c r="J91" s="79" t="str">
        <f>IF(J14="","",J14)</f>
        <v>29. 9. 2022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26</v>
      </c>
      <c r="D93" s="40"/>
      <c r="E93" s="40"/>
      <c r="F93" s="27" t="str">
        <f>E17</f>
        <v>Povodí Moravy,s.p., Dřevařská 11, 602 00 Brno</v>
      </c>
      <c r="G93" s="40"/>
      <c r="H93" s="40"/>
      <c r="I93" s="32" t="s">
        <v>32</v>
      </c>
      <c r="J93" s="36" t="str">
        <f>E23</f>
        <v>Šindlar s.r.o., Na Brně 372/2a,500 06 Hradec Král.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Ing. Jakub Kološ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126</v>
      </c>
      <c r="D96" s="185"/>
      <c r="E96" s="185"/>
      <c r="F96" s="185"/>
      <c r="G96" s="185"/>
      <c r="H96" s="185"/>
      <c r="I96" s="185"/>
      <c r="J96" s="186" t="s">
        <v>127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128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188"/>
      <c r="C99" s="189"/>
      <c r="D99" s="190" t="s">
        <v>130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131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VN Skalice - rekonstrukce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122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656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657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 xml:space="preserve">8.1 - SO 1.8.1  Nátok -Výpustek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22</v>
      </c>
      <c r="D116" s="40"/>
      <c r="E116" s="40"/>
      <c r="F116" s="27" t="str">
        <f>F14</f>
        <v>Sebranice u Boskovic, Skalice n. Svitavou</v>
      </c>
      <c r="G116" s="40"/>
      <c r="H116" s="40"/>
      <c r="I116" s="32" t="s">
        <v>24</v>
      </c>
      <c r="J116" s="79" t="str">
        <f>IF(J14="","",J14)</f>
        <v>29. 9. 2022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26</v>
      </c>
      <c r="D118" s="40"/>
      <c r="E118" s="40"/>
      <c r="F118" s="27" t="str">
        <f>E17</f>
        <v>Povodí Moravy,s.p., Dřevařská 11, 602 00 Brno</v>
      </c>
      <c r="G118" s="40"/>
      <c r="H118" s="40"/>
      <c r="I118" s="32" t="s">
        <v>32</v>
      </c>
      <c r="J118" s="36" t="str">
        <f>E23</f>
        <v>Šindlar s.r.o., Na Brně 372/2a,500 06 Hradec Král.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32" t="s">
        <v>35</v>
      </c>
      <c r="J119" s="36" t="str">
        <f>E26</f>
        <v>Ing. Jakub Kološ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138</v>
      </c>
      <c r="D121" s="202" t="s">
        <v>63</v>
      </c>
      <c r="E121" s="202" t="s">
        <v>59</v>
      </c>
      <c r="F121" s="202" t="s">
        <v>60</v>
      </c>
      <c r="G121" s="202" t="s">
        <v>139</v>
      </c>
      <c r="H121" s="202" t="s">
        <v>140</v>
      </c>
      <c r="I121" s="202" t="s">
        <v>141</v>
      </c>
      <c r="J121" s="202" t="s">
        <v>127</v>
      </c>
      <c r="K121" s="203" t="s">
        <v>142</v>
      </c>
      <c r="L121" s="204"/>
      <c r="M121" s="100" t="s">
        <v>1</v>
      </c>
      <c r="N121" s="101" t="s">
        <v>42</v>
      </c>
      <c r="O121" s="101" t="s">
        <v>143</v>
      </c>
      <c r="P121" s="101" t="s">
        <v>144</v>
      </c>
      <c r="Q121" s="101" t="s">
        <v>145</v>
      </c>
      <c r="R121" s="101" t="s">
        <v>146</v>
      </c>
      <c r="S121" s="101" t="s">
        <v>147</v>
      </c>
      <c r="T121" s="102" t="s">
        <v>148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149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129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77</v>
      </c>
      <c r="E123" s="213" t="s">
        <v>150</v>
      </c>
      <c r="F123" s="213" t="s">
        <v>151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77</v>
      </c>
      <c r="AU123" s="222" t="s">
        <v>78</v>
      </c>
      <c r="AY123" s="221" t="s">
        <v>152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77</v>
      </c>
      <c r="E124" s="224" t="s">
        <v>83</v>
      </c>
      <c r="F124" s="224" t="s">
        <v>153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SUM(P125:P137)</f>
        <v>0</v>
      </c>
      <c r="Q124" s="218"/>
      <c r="R124" s="219">
        <f>SUM(R125:R137)</f>
        <v>0</v>
      </c>
      <c r="S124" s="218"/>
      <c r="T124" s="220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77</v>
      </c>
      <c r="AU124" s="222" t="s">
        <v>83</v>
      </c>
      <c r="AY124" s="221" t="s">
        <v>152</v>
      </c>
      <c r="BK124" s="223">
        <f>SUM(BK125:BK137)</f>
        <v>0</v>
      </c>
    </row>
    <row r="125" s="2" customFormat="1" ht="24.15" customHeight="1">
      <c r="A125" s="38"/>
      <c r="B125" s="39"/>
      <c r="C125" s="226" t="s">
        <v>83</v>
      </c>
      <c r="D125" s="226" t="s">
        <v>154</v>
      </c>
      <c r="E125" s="227" t="s">
        <v>659</v>
      </c>
      <c r="F125" s="228" t="s">
        <v>660</v>
      </c>
      <c r="G125" s="229" t="s">
        <v>661</v>
      </c>
      <c r="H125" s="230">
        <v>0.040000000000000001</v>
      </c>
      <c r="I125" s="231"/>
      <c r="J125" s="232">
        <f>ROUND(I125*H125,2)</f>
        <v>0</v>
      </c>
      <c r="K125" s="228" t="s">
        <v>158</v>
      </c>
      <c r="L125" s="44"/>
      <c r="M125" s="233" t="s">
        <v>1</v>
      </c>
      <c r="N125" s="234" t="s">
        <v>43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93</v>
      </c>
      <c r="AT125" s="237" t="s">
        <v>154</v>
      </c>
      <c r="AU125" s="237" t="s">
        <v>87</v>
      </c>
      <c r="AY125" s="17" t="s">
        <v>152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93</v>
      </c>
      <c r="BM125" s="237" t="s">
        <v>662</v>
      </c>
    </row>
    <row r="126" s="13" customFormat="1">
      <c r="A126" s="13"/>
      <c r="B126" s="239"/>
      <c r="C126" s="240"/>
      <c r="D126" s="241" t="s">
        <v>160</v>
      </c>
      <c r="E126" s="242" t="s">
        <v>1</v>
      </c>
      <c r="F126" s="243" t="s">
        <v>663</v>
      </c>
      <c r="G126" s="240"/>
      <c r="H126" s="244">
        <v>0.040000000000000001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160</v>
      </c>
      <c r="AU126" s="250" t="s">
        <v>87</v>
      </c>
      <c r="AV126" s="13" t="s">
        <v>87</v>
      </c>
      <c r="AW126" s="13" t="s">
        <v>34</v>
      </c>
      <c r="AX126" s="13" t="s">
        <v>83</v>
      </c>
      <c r="AY126" s="250" t="s">
        <v>152</v>
      </c>
    </row>
    <row r="127" s="2" customFormat="1" ht="49.05" customHeight="1">
      <c r="A127" s="38"/>
      <c r="B127" s="39"/>
      <c r="C127" s="226" t="s">
        <v>87</v>
      </c>
      <c r="D127" s="226" t="s">
        <v>154</v>
      </c>
      <c r="E127" s="227" t="s">
        <v>664</v>
      </c>
      <c r="F127" s="228" t="s">
        <v>665</v>
      </c>
      <c r="G127" s="229" t="s">
        <v>157</v>
      </c>
      <c r="H127" s="230">
        <v>50</v>
      </c>
      <c r="I127" s="231"/>
      <c r="J127" s="232">
        <f>ROUND(I127*H127,2)</f>
        <v>0</v>
      </c>
      <c r="K127" s="228" t="s">
        <v>158</v>
      </c>
      <c r="L127" s="44"/>
      <c r="M127" s="233" t="s">
        <v>1</v>
      </c>
      <c r="N127" s="234" t="s">
        <v>43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93</v>
      </c>
      <c r="AT127" s="237" t="s">
        <v>154</v>
      </c>
      <c r="AU127" s="237" t="s">
        <v>87</v>
      </c>
      <c r="AY127" s="17" t="s">
        <v>152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93</v>
      </c>
      <c r="BM127" s="237" t="s">
        <v>666</v>
      </c>
    </row>
    <row r="128" s="13" customFormat="1">
      <c r="A128" s="13"/>
      <c r="B128" s="239"/>
      <c r="C128" s="240"/>
      <c r="D128" s="241" t="s">
        <v>160</v>
      </c>
      <c r="E128" s="242" t="s">
        <v>1</v>
      </c>
      <c r="F128" s="243" t="s">
        <v>667</v>
      </c>
      <c r="G128" s="240"/>
      <c r="H128" s="244">
        <v>50</v>
      </c>
      <c r="I128" s="245"/>
      <c r="J128" s="240"/>
      <c r="K128" s="240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160</v>
      </c>
      <c r="AU128" s="250" t="s">
        <v>87</v>
      </c>
      <c r="AV128" s="13" t="s">
        <v>87</v>
      </c>
      <c r="AW128" s="13" t="s">
        <v>34</v>
      </c>
      <c r="AX128" s="13" t="s">
        <v>83</v>
      </c>
      <c r="AY128" s="250" t="s">
        <v>152</v>
      </c>
    </row>
    <row r="129" s="2" customFormat="1" ht="16.5" customHeight="1">
      <c r="A129" s="38"/>
      <c r="B129" s="39"/>
      <c r="C129" s="226" t="s">
        <v>90</v>
      </c>
      <c r="D129" s="226" t="s">
        <v>154</v>
      </c>
      <c r="E129" s="227" t="s">
        <v>668</v>
      </c>
      <c r="F129" s="228" t="s">
        <v>669</v>
      </c>
      <c r="G129" s="229" t="s">
        <v>157</v>
      </c>
      <c r="H129" s="230">
        <v>50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43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93</v>
      </c>
      <c r="AT129" s="237" t="s">
        <v>154</v>
      </c>
      <c r="AU129" s="237" t="s">
        <v>87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93</v>
      </c>
      <c r="BM129" s="237" t="s">
        <v>670</v>
      </c>
    </row>
    <row r="130" s="13" customFormat="1">
      <c r="A130" s="13"/>
      <c r="B130" s="239"/>
      <c r="C130" s="240"/>
      <c r="D130" s="241" t="s">
        <v>160</v>
      </c>
      <c r="E130" s="242" t="s">
        <v>1</v>
      </c>
      <c r="F130" s="243" t="s">
        <v>667</v>
      </c>
      <c r="G130" s="240"/>
      <c r="H130" s="244">
        <v>50</v>
      </c>
      <c r="I130" s="245"/>
      <c r="J130" s="240"/>
      <c r="K130" s="240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160</v>
      </c>
      <c r="AU130" s="250" t="s">
        <v>87</v>
      </c>
      <c r="AV130" s="13" t="s">
        <v>87</v>
      </c>
      <c r="AW130" s="13" t="s">
        <v>34</v>
      </c>
      <c r="AX130" s="13" t="s">
        <v>83</v>
      </c>
      <c r="AY130" s="250" t="s">
        <v>152</v>
      </c>
    </row>
    <row r="131" s="2" customFormat="1" ht="62.7" customHeight="1">
      <c r="A131" s="38"/>
      <c r="B131" s="39"/>
      <c r="C131" s="226" t="s">
        <v>93</v>
      </c>
      <c r="D131" s="226" t="s">
        <v>154</v>
      </c>
      <c r="E131" s="227" t="s">
        <v>671</v>
      </c>
      <c r="F131" s="228" t="s">
        <v>672</v>
      </c>
      <c r="G131" s="229" t="s">
        <v>164</v>
      </c>
      <c r="H131" s="230">
        <v>40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43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93</v>
      </c>
      <c r="AT131" s="237" t="s">
        <v>154</v>
      </c>
      <c r="AU131" s="237" t="s">
        <v>87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93</v>
      </c>
      <c r="BM131" s="237" t="s">
        <v>673</v>
      </c>
    </row>
    <row r="132" s="13" customFormat="1">
      <c r="A132" s="13"/>
      <c r="B132" s="239"/>
      <c r="C132" s="240"/>
      <c r="D132" s="241" t="s">
        <v>160</v>
      </c>
      <c r="E132" s="242" t="s">
        <v>1</v>
      </c>
      <c r="F132" s="243" t="s">
        <v>674</v>
      </c>
      <c r="G132" s="240"/>
      <c r="H132" s="244">
        <v>40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160</v>
      </c>
      <c r="AU132" s="250" t="s">
        <v>87</v>
      </c>
      <c r="AV132" s="13" t="s">
        <v>87</v>
      </c>
      <c r="AW132" s="13" t="s">
        <v>34</v>
      </c>
      <c r="AX132" s="13" t="s">
        <v>83</v>
      </c>
      <c r="AY132" s="250" t="s">
        <v>152</v>
      </c>
    </row>
    <row r="133" s="2" customFormat="1" ht="33" customHeight="1">
      <c r="A133" s="38"/>
      <c r="B133" s="39"/>
      <c r="C133" s="226" t="s">
        <v>96</v>
      </c>
      <c r="D133" s="226" t="s">
        <v>154</v>
      </c>
      <c r="E133" s="227" t="s">
        <v>190</v>
      </c>
      <c r="F133" s="228" t="s">
        <v>533</v>
      </c>
      <c r="G133" s="229" t="s">
        <v>176</v>
      </c>
      <c r="H133" s="230">
        <v>72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43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93</v>
      </c>
      <c r="AT133" s="237" t="s">
        <v>154</v>
      </c>
      <c r="AU133" s="237" t="s">
        <v>87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93</v>
      </c>
      <c r="BM133" s="237" t="s">
        <v>675</v>
      </c>
    </row>
    <row r="134" s="2" customFormat="1">
      <c r="A134" s="38"/>
      <c r="B134" s="39"/>
      <c r="C134" s="40"/>
      <c r="D134" s="241" t="s">
        <v>193</v>
      </c>
      <c r="E134" s="40"/>
      <c r="F134" s="282" t="s">
        <v>535</v>
      </c>
      <c r="G134" s="40"/>
      <c r="H134" s="40"/>
      <c r="I134" s="283"/>
      <c r="J134" s="40"/>
      <c r="K134" s="40"/>
      <c r="L134" s="44"/>
      <c r="M134" s="284"/>
      <c r="N134" s="28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193</v>
      </c>
      <c r="AU134" s="17" t="s">
        <v>87</v>
      </c>
    </row>
    <row r="135" s="13" customFormat="1">
      <c r="A135" s="13"/>
      <c r="B135" s="239"/>
      <c r="C135" s="240"/>
      <c r="D135" s="241" t="s">
        <v>160</v>
      </c>
      <c r="E135" s="242" t="s">
        <v>1</v>
      </c>
      <c r="F135" s="243" t="s">
        <v>676</v>
      </c>
      <c r="G135" s="240"/>
      <c r="H135" s="244">
        <v>72</v>
      </c>
      <c r="I135" s="245"/>
      <c r="J135" s="240"/>
      <c r="K135" s="240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160</v>
      </c>
      <c r="AU135" s="250" t="s">
        <v>87</v>
      </c>
      <c r="AV135" s="13" t="s">
        <v>87</v>
      </c>
      <c r="AW135" s="13" t="s">
        <v>34</v>
      </c>
      <c r="AX135" s="13" t="s">
        <v>83</v>
      </c>
      <c r="AY135" s="250" t="s">
        <v>152</v>
      </c>
    </row>
    <row r="136" s="2" customFormat="1" ht="37.8" customHeight="1">
      <c r="A136" s="38"/>
      <c r="B136" s="39"/>
      <c r="C136" s="226" t="s">
        <v>99</v>
      </c>
      <c r="D136" s="226" t="s">
        <v>154</v>
      </c>
      <c r="E136" s="227" t="s">
        <v>677</v>
      </c>
      <c r="F136" s="228" t="s">
        <v>678</v>
      </c>
      <c r="G136" s="229" t="s">
        <v>661</v>
      </c>
      <c r="H136" s="230">
        <v>0.040000000000000001</v>
      </c>
      <c r="I136" s="231"/>
      <c r="J136" s="232">
        <f>ROUND(I136*H136,2)</f>
        <v>0</v>
      </c>
      <c r="K136" s="228" t="s">
        <v>158</v>
      </c>
      <c r="L136" s="44"/>
      <c r="M136" s="233" t="s">
        <v>1</v>
      </c>
      <c r="N136" s="234" t="s">
        <v>43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93</v>
      </c>
      <c r="AT136" s="237" t="s">
        <v>154</v>
      </c>
      <c r="AU136" s="237" t="s">
        <v>87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93</v>
      </c>
      <c r="BM136" s="237" t="s">
        <v>679</v>
      </c>
    </row>
    <row r="137" s="13" customFormat="1">
      <c r="A137" s="13"/>
      <c r="B137" s="239"/>
      <c r="C137" s="240"/>
      <c r="D137" s="241" t="s">
        <v>160</v>
      </c>
      <c r="E137" s="242" t="s">
        <v>1</v>
      </c>
      <c r="F137" s="243" t="s">
        <v>663</v>
      </c>
      <c r="G137" s="240"/>
      <c r="H137" s="244">
        <v>0.040000000000000001</v>
      </c>
      <c r="I137" s="245"/>
      <c r="J137" s="240"/>
      <c r="K137" s="240"/>
      <c r="L137" s="246"/>
      <c r="M137" s="291"/>
      <c r="N137" s="292"/>
      <c r="O137" s="292"/>
      <c r="P137" s="292"/>
      <c r="Q137" s="292"/>
      <c r="R137" s="292"/>
      <c r="S137" s="292"/>
      <c r="T137" s="2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160</v>
      </c>
      <c r="AU137" s="250" t="s">
        <v>87</v>
      </c>
      <c r="AV137" s="13" t="s">
        <v>87</v>
      </c>
      <c r="AW137" s="13" t="s">
        <v>34</v>
      </c>
      <c r="AX137" s="13" t="s">
        <v>83</v>
      </c>
      <c r="AY137" s="250" t="s">
        <v>152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jUuiGa8QYmHQXzy4R3rCq32rCE5g4z8U2Jt1uEYKwzfTy8wrrUja7BHYMWAVsFotu03loK65Z+9w5FZY6/4skw==" hashValue="XHaL4iVc+57L73d+Sqa6m4dE599fvraoO8jfcYm0nHSwv8Zc34UPGOl6ryxjN8Qo1cTI6cdFSwNvYYu96l+gyQ==" algorithmName="SHA-512" password="CC35"/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Kološ</dc:creator>
  <cp:lastModifiedBy>Jakub Kološ</cp:lastModifiedBy>
  <dcterms:created xsi:type="dcterms:W3CDTF">2022-12-20T15:15:30Z</dcterms:created>
  <dcterms:modified xsi:type="dcterms:W3CDTF">2022-12-20T15:15:45Z</dcterms:modified>
</cp:coreProperties>
</file>